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y Drive\OUP equity handbook\Exercises - Final Set\"/>
    </mc:Choice>
  </mc:AlternateContent>
  <xr:revisionPtr revIDLastSave="0" documentId="13_ncr:1_{6C11B80C-676B-4C43-AB53-B4A765487A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itle sheet" sheetId="29" r:id="rId1"/>
    <sheet name="Instructions" sheetId="26" r:id="rId2"/>
    <sheet name="Health distributions " sheetId="28" r:id="rId3"/>
    <sheet name="Atkinson (SWF)" sheetId="21" r:id="rId4"/>
    <sheet name="Sensitivity" sheetId="25" r:id="rId5"/>
    <sheet name="Equity Impact Plane " sheetId="24" r:id="rId6"/>
  </sheets>
  <externalReferences>
    <externalReference r:id="rId7"/>
  </externalReferences>
  <definedNames>
    <definedName name="atkinson_e" localSheetId="2">#REF!</definedName>
    <definedName name="atkinson_e">#REF!</definedName>
    <definedName name="cet" localSheetId="2">#REF!</definedName>
    <definedName name="cet">#REF!</definedName>
    <definedName name="chtid" localSheetId="2">OFFSET(#REF!,0,0,'Health distributions '!nsim,1)</definedName>
    <definedName name="chtid">OFFSET(#REF!,0,0,nsim,1)</definedName>
    <definedName name="chtqale" localSheetId="2">OFFSET(#REF!,0,0,'Health distributions '!nsim,1)</definedName>
    <definedName name="chtqale">OFFSET(#REF!,0,0,nsim,1)</definedName>
    <definedName name="cNet" localSheetId="2">#REF!</definedName>
    <definedName name="cNet">#REF!</definedName>
    <definedName name="epsilon" localSheetId="2">'Health distributions '!#REF!</definedName>
    <definedName name="epsilon">'Atkinson (SWF)'!$C$3</definedName>
    <definedName name="hrql" localSheetId="2">#REF!</definedName>
    <definedName name="hrql">#REF!</definedName>
    <definedName name="hrql_live" localSheetId="2">#REF!</definedName>
    <definedName name="hrql_live">#REF!</definedName>
    <definedName name="kolm_a" localSheetId="2">#REF!</definedName>
    <definedName name="kolm_a">#REF!</definedName>
    <definedName name="mort" localSheetId="2">#REF!</definedName>
    <definedName name="mort">#REF!</definedName>
    <definedName name="mort_live" localSheetId="2">#REF!</definedName>
    <definedName name="mort_live">#REF!</definedName>
    <definedName name="N" localSheetId="2">'Health distributions '!$B$15</definedName>
    <definedName name="N">'Atkinson (SWF)'!#REF!</definedName>
    <definedName name="nsim" localSheetId="2">#REF!</definedName>
    <definedName name="nsim">#REF!</definedName>
    <definedName name="pop" localSheetId="2">'Health distributions '!#REF!</definedName>
    <definedName name="pop">'Atkinson (SWF)'!$C$16</definedName>
    <definedName name="q_c" localSheetId="2">#REF!</definedName>
    <definedName name="q_c">#REF!</definedName>
    <definedName name="q_n" localSheetId="2">#REF!</definedName>
    <definedName name="q_n">#REF!</definedName>
    <definedName name="q_ses2" localSheetId="2">#REF!</definedName>
    <definedName name="q_ses2">#REF!</definedName>
    <definedName name="q_ses3" localSheetId="2">#REF!</definedName>
    <definedName name="q_ses3">#REF!</definedName>
    <definedName name="q_ses4" localSheetId="2">#REF!</definedName>
    <definedName name="q_ses4">#REF!</definedName>
    <definedName name="q_ses5" localSheetId="2">#REF!</definedName>
    <definedName name="q_ses5">#REF!</definedName>
    <definedName name="region" localSheetId="2">#REF!</definedName>
    <definedName name="region">#REF!</definedName>
    <definedName name="ses" localSheetId="2">#REF!</definedName>
    <definedName name="ses">#REF!</definedName>
    <definedName name="xxx">'[1]5. Final'!$B$15</definedName>
    <definedName name="your_e">'[1]5. Final'!$B$15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6" i="21" l="1"/>
  <c r="C7" i="21"/>
  <c r="C8" i="21"/>
  <c r="C9" i="21"/>
  <c r="C10" i="21"/>
  <c r="C11" i="21"/>
  <c r="C12" i="21"/>
  <c r="C13" i="21"/>
  <c r="C14" i="21"/>
  <c r="C15" i="21"/>
  <c r="C16" i="21"/>
  <c r="C15" i="28"/>
  <c r="D6" i="21"/>
  <c r="D7" i="21"/>
  <c r="D8" i="21"/>
  <c r="D9" i="21"/>
  <c r="D10" i="21"/>
  <c r="D11" i="21"/>
  <c r="D12" i="21"/>
  <c r="D13" i="21"/>
  <c r="D14" i="21"/>
  <c r="D15" i="21"/>
  <c r="D16" i="21"/>
  <c r="D17" i="21"/>
  <c r="D18" i="21"/>
  <c r="J7" i="21"/>
  <c r="D15" i="28"/>
  <c r="E15" i="28"/>
  <c r="B7" i="21"/>
  <c r="B8" i="21"/>
  <c r="B9" i="21"/>
  <c r="B10" i="21"/>
  <c r="B11" i="21"/>
  <c r="B12" i="21"/>
  <c r="B13" i="21"/>
  <c r="B14" i="21"/>
  <c r="B15" i="21"/>
  <c r="B6" i="21"/>
  <c r="F15" i="28"/>
  <c r="H15" i="28"/>
  <c r="J8" i="21"/>
  <c r="I15" i="28"/>
  <c r="K8" i="21"/>
  <c r="J15" i="28"/>
  <c r="L8" i="21"/>
  <c r="C26" i="21"/>
  <c r="K7" i="21"/>
  <c r="K9" i="21"/>
  <c r="E26" i="21"/>
  <c r="F20" i="21"/>
  <c r="G26" i="21"/>
  <c r="J9" i="21"/>
  <c r="E20" i="21"/>
  <c r="L7" i="21"/>
  <c r="L9" i="21"/>
  <c r="D26" i="21"/>
  <c r="H26" i="21"/>
  <c r="F26" i="21"/>
</calcChain>
</file>

<file path=xl/sharedStrings.xml><?xml version="1.0" encoding="utf-8"?>
<sst xmlns="http://schemas.openxmlformats.org/spreadsheetml/2006/main" count="64" uniqueCount="54">
  <si>
    <t>Population</t>
  </si>
  <si>
    <t>S1</t>
  </si>
  <si>
    <t>S2</t>
  </si>
  <si>
    <t>S3</t>
  </si>
  <si>
    <t>S4</t>
  </si>
  <si>
    <t>S5</t>
  </si>
  <si>
    <t>N1</t>
  </si>
  <si>
    <t>N2</t>
  </si>
  <si>
    <t>N3</t>
  </si>
  <si>
    <t>N4</t>
  </si>
  <si>
    <t>N5</t>
  </si>
  <si>
    <t>Total</t>
  </si>
  <si>
    <t>Average</t>
  </si>
  <si>
    <t>Calculation</t>
  </si>
  <si>
    <t>Data</t>
  </si>
  <si>
    <t>Exercise cell</t>
  </si>
  <si>
    <t>No NRT</t>
  </si>
  <si>
    <t>Proportional Universal</t>
  </si>
  <si>
    <t>Universal</t>
  </si>
  <si>
    <t>U vs No NRT</t>
  </si>
  <si>
    <t>PU vs No NRT</t>
  </si>
  <si>
    <t>PU vs U</t>
  </si>
  <si>
    <t>Inequality aversion, ε</t>
  </si>
  <si>
    <t>Universal - No NRT</t>
  </si>
  <si>
    <t>Proportional Universal - No NRT</t>
  </si>
  <si>
    <t>Subgroups</t>
  </si>
  <si>
    <t>Population level HALY gains</t>
  </si>
  <si>
    <t>Equity-weighted health impact</t>
  </si>
  <si>
    <t>Total health impact, unweighted HALYs</t>
  </si>
  <si>
    <t>Equity impact, equity-weighted HALYs</t>
  </si>
  <si>
    <t>Welfare: EDE (HALE) [bigger is better]</t>
  </si>
  <si>
    <t>Inequality: A(ε)  [bigger is worse]</t>
  </si>
  <si>
    <t>Impacts on Welfare, Efficiency and Equity in Units of Population Level EDE HALYs</t>
  </si>
  <si>
    <t>Proportional Universal - Universal</t>
  </si>
  <si>
    <t>Population level equity-weighted HALYs</t>
  </si>
  <si>
    <t>Equity-weighted HALE</t>
  </si>
  <si>
    <t>Distributions of lifetime health resulting from the three programmes</t>
  </si>
  <si>
    <t>Individual level HALE</t>
  </si>
  <si>
    <t>Atkinson Welfare and Inequality Indices</t>
  </si>
  <si>
    <t>Note: Go back to sheet "Atkinson (SWF)" and change epsilon to see what happens</t>
  </si>
  <si>
    <t>NB For the sensitivity analysis to work, epsilon needs to be set at 0</t>
  </si>
  <si>
    <r>
      <t xml:space="preserve">Data table for sensitivity analysis graph, showing how EDE (HALE and HALYs) varies with inequality aversion, </t>
    </r>
    <r>
      <rPr>
        <b/>
        <sz val="10"/>
        <color theme="1"/>
        <rFont val="Symbol"/>
        <family val="1"/>
        <charset val="2"/>
      </rPr>
      <t>e</t>
    </r>
  </si>
  <si>
    <t>Inequality aversion parameter, epsilon:</t>
  </si>
  <si>
    <t>Equity impact = reduction in A(ε) * 10,000</t>
  </si>
  <si>
    <t>Total:</t>
  </si>
  <si>
    <t>Average:</t>
  </si>
  <si>
    <t>Cells are colour coded as follows:</t>
  </si>
  <si>
    <t>Optional input</t>
  </si>
  <si>
    <t>Subgroups ranked by baseline health</t>
  </si>
  <si>
    <t>Key Formulas</t>
  </si>
  <si>
    <t>Atkinson inequality index</t>
  </si>
  <si>
    <t>Atkinson welfare index, formulated using the concept of "equally distributed equivalent health"</t>
  </si>
  <si>
    <t>Exercise 13: Level-dependent equity weights</t>
  </si>
  <si>
    <t>Revised January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</si>
</sst>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0000"/>
    <numFmt numFmtId="165" formatCode="0.0E+00"/>
    <numFmt numFmtId="166" formatCode="0.000000"/>
    <numFmt numFmtId="167" formatCode="0.0000000"/>
    <numFmt numFmtId="168" formatCode="0.00000000"/>
    <numFmt numFmtId="169" formatCode="_-* #,##0_-;\-* #,##0_-;_-* &quot;-&quot;??_-;_-@_-"/>
  </numFmts>
  <fonts count="16" x14ac:knownFonts="1"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0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theme="1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1"/>
      <color rgb="FFC0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Symbol"/>
      <family val="1"/>
      <charset val="2"/>
    </font>
    <font>
      <sz val="11"/>
      <color rgb="FF006100"/>
      <name val="Calibri"/>
      <family val="2"/>
      <scheme val="minor"/>
    </font>
    <font>
      <sz val="11"/>
      <color rgb="FF006100"/>
      <name val="Arial"/>
      <family val="2"/>
    </font>
    <font>
      <sz val="11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theme="1" tint="0.499984740745262"/>
        <bgColor indexed="64"/>
      </patternFill>
    </fill>
    <fill>
      <patternFill patternType="solid">
        <fgColor auto="1"/>
        <bgColor auto="1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3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3" fillId="9" borderId="0" applyNumberFormat="0" applyBorder="0" applyAlignment="0" applyProtection="0"/>
  </cellStyleXfs>
  <cellXfs count="95">
    <xf numFmtId="0" fontId="0" fillId="0" borderId="0" xfId="0"/>
    <xf numFmtId="0" fontId="4" fillId="0" borderId="0" xfId="0" applyFont="1"/>
    <xf numFmtId="0" fontId="0" fillId="4" borderId="4" xfId="0" applyFill="1" applyBorder="1"/>
    <xf numFmtId="0" fontId="0" fillId="4" borderId="1" xfId="0" applyFill="1" applyBorder="1"/>
    <xf numFmtId="0" fontId="0" fillId="4" borderId="3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5" fillId="4" borderId="2" xfId="0" applyFont="1" applyFill="1" applyBorder="1" applyAlignment="1">
      <alignment horizontal="center"/>
    </xf>
    <xf numFmtId="0" fontId="5" fillId="0" borderId="0" xfId="0" applyFont="1"/>
    <xf numFmtId="0" fontId="9" fillId="0" borderId="0" xfId="0" applyFont="1" applyAlignment="1"/>
    <xf numFmtId="0" fontId="0" fillId="0" borderId="0" xfId="0" applyBorder="1"/>
    <xf numFmtId="0" fontId="5" fillId="2" borderId="12" xfId="0" applyFont="1" applyFill="1" applyBorder="1" applyAlignment="1">
      <alignment horizontal="center"/>
    </xf>
    <xf numFmtId="0" fontId="5" fillId="5" borderId="12" xfId="0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164" fontId="0" fillId="0" borderId="0" xfId="0" applyNumberFormat="1" applyBorder="1"/>
    <xf numFmtId="0" fontId="0" fillId="0" borderId="0" xfId="0" applyFont="1"/>
    <xf numFmtId="0" fontId="2" fillId="3" borderId="1" xfId="10" applyFont="1" applyFill="1" applyBorder="1" applyAlignment="1">
      <alignment horizontal="center" vertical="center" wrapText="1"/>
    </xf>
    <xf numFmtId="0" fontId="2" fillId="3" borderId="2" xfId="10" applyFont="1" applyFill="1" applyBorder="1" applyAlignment="1">
      <alignment horizontal="center" vertical="center" wrapText="1"/>
    </xf>
    <xf numFmtId="0" fontId="2" fillId="3" borderId="3" xfId="1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2" fillId="7" borderId="4" xfId="10" applyFont="1" applyFill="1" applyBorder="1" applyAlignment="1">
      <alignment horizontal="center"/>
    </xf>
    <xf numFmtId="0" fontId="2" fillId="7" borderId="6" xfId="10" applyFont="1" applyFill="1" applyBorder="1" applyAlignment="1">
      <alignment horizontal="center"/>
    </xf>
    <xf numFmtId="166" fontId="0" fillId="2" borderId="7" xfId="10" applyNumberFormat="1" applyFont="1" applyFill="1" applyBorder="1" applyAlignment="1">
      <alignment horizontal="center" vertical="center"/>
    </xf>
    <xf numFmtId="0" fontId="2" fillId="7" borderId="9" xfId="10" applyFont="1" applyFill="1" applyBorder="1" applyAlignment="1">
      <alignment horizontal="center"/>
    </xf>
    <xf numFmtId="0" fontId="5" fillId="4" borderId="1" xfId="0" applyFont="1" applyFill="1" applyBorder="1"/>
    <xf numFmtId="0" fontId="5" fillId="4" borderId="4" xfId="0" applyFont="1" applyFill="1" applyBorder="1"/>
    <xf numFmtId="0" fontId="5" fillId="4" borderId="6" xfId="0" applyFont="1" applyFill="1" applyBorder="1"/>
    <xf numFmtId="0" fontId="0" fillId="0" borderId="0" xfId="0" applyFont="1" applyBorder="1"/>
    <xf numFmtId="165" fontId="0" fillId="2" borderId="2" xfId="0" applyNumberFormat="1" applyFont="1" applyFill="1" applyBorder="1" applyAlignment="1">
      <alignment horizontal="center"/>
    </xf>
    <xf numFmtId="165" fontId="0" fillId="2" borderId="0" xfId="0" applyNumberFormat="1" applyFont="1" applyFill="1" applyBorder="1" applyAlignment="1">
      <alignment horizontal="center"/>
    </xf>
    <xf numFmtId="168" fontId="0" fillId="0" borderId="0" xfId="0" applyNumberFormat="1" applyFont="1"/>
    <xf numFmtId="0" fontId="0" fillId="0" borderId="0" xfId="0" applyAlignment="1">
      <alignment wrapText="1"/>
    </xf>
    <xf numFmtId="3" fontId="0" fillId="0" borderId="0" xfId="12" applyNumberFormat="1" applyFont="1"/>
    <xf numFmtId="3" fontId="0" fillId="0" borderId="0" xfId="0" applyNumberFormat="1" applyFont="1"/>
    <xf numFmtId="3" fontId="0" fillId="0" borderId="0" xfId="0" applyNumberFormat="1"/>
    <xf numFmtId="169" fontId="0" fillId="2" borderId="7" xfId="12" applyNumberFormat="1" applyFont="1" applyFill="1" applyBorder="1" applyAlignment="1">
      <alignment horizontal="center" vertical="center"/>
    </xf>
    <xf numFmtId="0" fontId="5" fillId="4" borderId="0" xfId="0" applyFont="1" applyFill="1" applyBorder="1"/>
    <xf numFmtId="0" fontId="5" fillId="4" borderId="7" xfId="0" applyFont="1" applyFill="1" applyBorder="1"/>
    <xf numFmtId="3" fontId="0" fillId="2" borderId="0" xfId="10" applyNumberFormat="1" applyFont="1" applyFill="1" applyBorder="1" applyAlignment="1">
      <alignment horizontal="center" vertical="center"/>
    </xf>
    <xf numFmtId="1" fontId="0" fillId="0" borderId="0" xfId="0" applyNumberFormat="1"/>
    <xf numFmtId="0" fontId="0" fillId="0" borderId="0" xfId="0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0" fillId="0" borderId="1" xfId="0" applyBorder="1"/>
    <xf numFmtId="0" fontId="5" fillId="0" borderId="0" xfId="0" applyFont="1" applyAlignment="1"/>
    <xf numFmtId="0" fontId="2" fillId="7" borderId="9" xfId="10" applyFont="1" applyFill="1" applyBorder="1" applyAlignment="1">
      <alignment horizontal="right"/>
    </xf>
    <xf numFmtId="1" fontId="14" fillId="5" borderId="0" xfId="13" applyNumberFormat="1" applyFont="1" applyFill="1" applyBorder="1"/>
    <xf numFmtId="1" fontId="14" fillId="5" borderId="5" xfId="13" applyNumberFormat="1" applyFont="1" applyFill="1" applyBorder="1"/>
    <xf numFmtId="165" fontId="0" fillId="5" borderId="0" xfId="0" applyNumberFormat="1" applyFont="1" applyFill="1" applyBorder="1" applyAlignment="1">
      <alignment horizontal="center"/>
    </xf>
    <xf numFmtId="165" fontId="0" fillId="5" borderId="5" xfId="0" applyNumberFormat="1" applyFont="1" applyFill="1" applyBorder="1" applyAlignment="1">
      <alignment horizontal="center"/>
    </xf>
    <xf numFmtId="165" fontId="0" fillId="5" borderId="2" xfId="0" applyNumberFormat="1" applyFont="1" applyFill="1" applyBorder="1" applyAlignment="1">
      <alignment horizontal="center"/>
    </xf>
    <xf numFmtId="165" fontId="0" fillId="5" borderId="3" xfId="0" applyNumberFormat="1" applyFont="1" applyFill="1" applyBorder="1" applyAlignment="1">
      <alignment horizontal="center"/>
    </xf>
    <xf numFmtId="167" fontId="0" fillId="5" borderId="0" xfId="0" applyNumberFormat="1" applyFont="1" applyFill="1" applyBorder="1" applyAlignment="1">
      <alignment horizontal="center"/>
    </xf>
    <xf numFmtId="167" fontId="0" fillId="5" borderId="7" xfId="0" applyNumberFormat="1" applyFont="1" applyFill="1" applyBorder="1" applyAlignment="1">
      <alignment horizontal="center"/>
    </xf>
    <xf numFmtId="167" fontId="0" fillId="5" borderId="8" xfId="0" applyNumberFormat="1" applyFont="1" applyFill="1" applyBorder="1" applyAlignment="1">
      <alignment horizontal="center"/>
    </xf>
    <xf numFmtId="0" fontId="5" fillId="0" borderId="0" xfId="0" applyFont="1" applyAlignment="1">
      <alignment wrapText="1"/>
    </xf>
    <xf numFmtId="0" fontId="5" fillId="5" borderId="0" xfId="0" applyFont="1" applyFill="1" applyAlignment="1">
      <alignment horizontal="center" vertical="center"/>
    </xf>
    <xf numFmtId="0" fontId="0" fillId="0" borderId="0" xfId="0" applyFont="1" applyAlignment="1">
      <alignment vertical="center"/>
    </xf>
    <xf numFmtId="3" fontId="0" fillId="2" borderId="2" xfId="12" applyNumberFormat="1" applyFont="1" applyFill="1" applyBorder="1" applyAlignment="1">
      <alignment horizontal="center" vertical="center"/>
    </xf>
    <xf numFmtId="0" fontId="0" fillId="2" borderId="4" xfId="0" applyFill="1" applyBorder="1"/>
    <xf numFmtId="164" fontId="0" fillId="2" borderId="0" xfId="0" applyNumberFormat="1" applyFill="1" applyBorder="1" applyAlignment="1">
      <alignment horizontal="right"/>
    </xf>
    <xf numFmtId="3" fontId="0" fillId="2" borderId="0" xfId="0" applyNumberFormat="1" applyFill="1" applyBorder="1" applyAlignment="1">
      <alignment horizontal="right"/>
    </xf>
    <xf numFmtId="3" fontId="0" fillId="2" borderId="5" xfId="0" applyNumberFormat="1" applyFill="1" applyBorder="1" applyAlignment="1">
      <alignment horizontal="right"/>
    </xf>
    <xf numFmtId="0" fontId="0" fillId="2" borderId="6" xfId="0" applyFill="1" applyBorder="1"/>
    <xf numFmtId="164" fontId="0" fillId="2" borderId="7" xfId="0" applyNumberFormat="1" applyFill="1" applyBorder="1" applyAlignment="1">
      <alignment horizontal="right"/>
    </xf>
    <xf numFmtId="3" fontId="0" fillId="2" borderId="7" xfId="0" applyNumberFormat="1" applyFill="1" applyBorder="1" applyAlignment="1">
      <alignment horizontal="right"/>
    </xf>
    <xf numFmtId="3" fontId="0" fillId="2" borderId="8" xfId="0" applyNumberFormat="1" applyFill="1" applyBorder="1" applyAlignment="1">
      <alignment horizontal="right"/>
    </xf>
    <xf numFmtId="3" fontId="0" fillId="5" borderId="0" xfId="0" applyNumberFormat="1" applyFill="1" applyBorder="1" applyAlignment="1">
      <alignment horizontal="right"/>
    </xf>
    <xf numFmtId="3" fontId="0" fillId="5" borderId="5" xfId="0" applyNumberFormat="1" applyFill="1" applyBorder="1" applyAlignment="1">
      <alignment horizontal="right"/>
    </xf>
    <xf numFmtId="3" fontId="0" fillId="5" borderId="7" xfId="0" applyNumberFormat="1" applyFill="1" applyBorder="1" applyAlignment="1">
      <alignment horizontal="right"/>
    </xf>
    <xf numFmtId="3" fontId="0" fillId="5" borderId="8" xfId="0" applyNumberFormat="1" applyFill="1" applyBorder="1" applyAlignment="1">
      <alignment horizontal="right"/>
    </xf>
    <xf numFmtId="3" fontId="0" fillId="2" borderId="4" xfId="0" applyNumberFormat="1" applyFill="1" applyBorder="1" applyAlignment="1">
      <alignment horizontal="right"/>
    </xf>
    <xf numFmtId="3" fontId="0" fillId="2" borderId="6" xfId="0" applyNumberFormat="1" applyFill="1" applyBorder="1" applyAlignment="1">
      <alignment horizontal="right"/>
    </xf>
    <xf numFmtId="169" fontId="15" fillId="11" borderId="0" xfId="12" applyNumberFormat="1" applyFont="1" applyFill="1" applyBorder="1" applyAlignment="1">
      <alignment horizontal="center"/>
    </xf>
    <xf numFmtId="166" fontId="15" fillId="11" borderId="0" xfId="12" applyNumberFormat="1" applyFont="1" applyFill="1" applyBorder="1" applyAlignment="1">
      <alignment horizontal="center"/>
    </xf>
    <xf numFmtId="1" fontId="0" fillId="2" borderId="7" xfId="12" applyNumberFormat="1" applyFont="1" applyFill="1" applyBorder="1" applyAlignment="1">
      <alignment horizontal="right" vertical="center"/>
    </xf>
    <xf numFmtId="167" fontId="0" fillId="2" borderId="0" xfId="0" applyNumberFormat="1" applyFont="1" applyFill="1" applyBorder="1" applyAlignment="1">
      <alignment horizontal="center"/>
    </xf>
    <xf numFmtId="167" fontId="0" fillId="5" borderId="5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wrapText="1"/>
    </xf>
    <xf numFmtId="0" fontId="5" fillId="0" borderId="7" xfId="0" applyFont="1" applyBorder="1" applyAlignment="1">
      <alignment horizontal="center"/>
    </xf>
    <xf numFmtId="0" fontId="2" fillId="10" borderId="9" xfId="10" applyFont="1" applyFill="1" applyBorder="1" applyAlignment="1">
      <alignment horizontal="center" vertical="center" wrapText="1"/>
    </xf>
    <xf numFmtId="0" fontId="2" fillId="10" borderId="10" xfId="10" applyFont="1" applyFill="1" applyBorder="1" applyAlignment="1">
      <alignment horizontal="center" vertical="center" wrapText="1"/>
    </xf>
    <xf numFmtId="0" fontId="2" fillId="10" borderId="11" xfId="1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wrapText="1"/>
    </xf>
    <xf numFmtId="0" fontId="0" fillId="8" borderId="13" xfId="0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vertical="center" wrapText="1"/>
    </xf>
    <xf numFmtId="0" fontId="0" fillId="8" borderId="15" xfId="0" applyFill="1" applyBorder="1" applyAlignment="1">
      <alignment horizontal="center" vertical="center" wrapText="1"/>
    </xf>
    <xf numFmtId="0" fontId="0" fillId="8" borderId="16" xfId="0" applyFill="1" applyBorder="1" applyAlignment="1">
      <alignment horizontal="center" vertical="center" wrapText="1"/>
    </xf>
    <xf numFmtId="0" fontId="0" fillId="8" borderId="0" xfId="0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 vertical="center" wrapText="1"/>
    </xf>
  </cellXfs>
  <cellStyles count="14">
    <cellStyle name="Comma" xfId="12" builtinId="3"/>
    <cellStyle name="Followed Hyperlink" xfId="3" builtinId="9" hidden="1"/>
    <cellStyle name="Followed Hyperlink" xfId="5" builtinId="9" hidden="1"/>
    <cellStyle name="Followed Hyperlink" xfId="7" builtinId="9" hidden="1"/>
    <cellStyle name="Good" xfId="13" builtinId="26"/>
    <cellStyle name="Hyperlink" xfId="2" builtinId="8" hidden="1"/>
    <cellStyle name="Hyperlink" xfId="4" builtinId="8" hidden="1"/>
    <cellStyle name="Hyperlink" xfId="6" builtinId="8" hidden="1"/>
    <cellStyle name="Normal" xfId="0" builtinId="0"/>
    <cellStyle name="Normal 2" xfId="1" xr:uid="{00000000-0005-0000-0000-000008000000}"/>
    <cellStyle name="Normal 3" xfId="8" xr:uid="{00000000-0005-0000-0000-000009000000}"/>
    <cellStyle name="Normal 4" xfId="10" xr:uid="{00000000-0005-0000-0000-00000A000000}"/>
    <cellStyle name="Percent 2" xfId="9" xr:uid="{00000000-0005-0000-0000-00000C000000}"/>
    <cellStyle name="Percent 3" xfId="11" xr:uid="{00000000-0005-0000-0000-00000D000000}"/>
  </cellStyles>
  <dxfs count="0"/>
  <tableStyles count="0" defaultTableStyle="TableStyleMedium2" defaultPivotStyle="PivotStyleLight16"/>
  <colors>
    <mruColors>
      <color rgb="FFADADAD"/>
      <color rgb="FFCBCB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Net </a:t>
            </a:r>
            <a:r>
              <a:rPr lang="nb-NO" sz="1400" b="1" i="0" baseline="0">
                <a:effectLst/>
              </a:rPr>
              <a:t>health impact by health-ranked subgroup </a:t>
            </a:r>
            <a:br>
              <a:rPr lang="nb-NO" sz="1400" b="1" i="0" baseline="0">
                <a:effectLst/>
              </a:rPr>
            </a:br>
            <a:r>
              <a:rPr lang="nb-NO" sz="1400" b="1" i="0" baseline="0">
                <a:effectLst/>
              </a:rPr>
              <a:t>(population level HALYs)</a:t>
            </a:r>
            <a:endParaRPr lang="nb-NO" sz="1400" b="1">
              <a:effectLst/>
            </a:endParaRPr>
          </a:p>
        </c:rich>
      </c:tx>
      <c:layout>
        <c:manualLayout>
          <c:xMode val="edge"/>
          <c:yMode val="edge"/>
          <c:x val="0.18675566788719311"/>
          <c:y val="5.0377833753148617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'Health distributions '!$H$4</c:f>
              <c:strCache>
                <c:ptCount val="1"/>
                <c:pt idx="0">
                  <c:v>U vs No NRT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'Health distributions '!$B$5:$B$14</c:f>
              <c:strCache>
                <c:ptCount val="10"/>
                <c:pt idx="0">
                  <c:v>N1</c:v>
                </c:pt>
                <c:pt idx="1">
                  <c:v>S1</c:v>
                </c:pt>
                <c:pt idx="2">
                  <c:v>N2</c:v>
                </c:pt>
                <c:pt idx="3">
                  <c:v>N3</c:v>
                </c:pt>
                <c:pt idx="4">
                  <c:v>S2</c:v>
                </c:pt>
                <c:pt idx="5">
                  <c:v>S3</c:v>
                </c:pt>
                <c:pt idx="6">
                  <c:v>N4</c:v>
                </c:pt>
                <c:pt idx="7">
                  <c:v>N5</c:v>
                </c:pt>
                <c:pt idx="8">
                  <c:v>S4</c:v>
                </c:pt>
                <c:pt idx="9">
                  <c:v>S5</c:v>
                </c:pt>
              </c:strCache>
            </c:strRef>
          </c:cat>
          <c:val>
            <c:numRef>
              <c:f>'Health distributions '!$H$5:$H$14</c:f>
              <c:numCache>
                <c:formatCode>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486D-0B4C-9153-B9A6A6D190FB}"/>
            </c:ext>
          </c:extLst>
        </c:ser>
        <c:ser>
          <c:idx val="1"/>
          <c:order val="1"/>
          <c:tx>
            <c:strRef>
              <c:f>'Health distributions '!$I$4</c:f>
              <c:strCache>
                <c:ptCount val="1"/>
                <c:pt idx="0">
                  <c:v>PU vs No NRT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'Health distributions '!$B$5:$B$14</c:f>
              <c:strCache>
                <c:ptCount val="10"/>
                <c:pt idx="0">
                  <c:v>N1</c:v>
                </c:pt>
                <c:pt idx="1">
                  <c:v>S1</c:v>
                </c:pt>
                <c:pt idx="2">
                  <c:v>N2</c:v>
                </c:pt>
                <c:pt idx="3">
                  <c:v>N3</c:v>
                </c:pt>
                <c:pt idx="4">
                  <c:v>S2</c:v>
                </c:pt>
                <c:pt idx="5">
                  <c:v>S3</c:v>
                </c:pt>
                <c:pt idx="6">
                  <c:v>N4</c:v>
                </c:pt>
                <c:pt idx="7">
                  <c:v>N5</c:v>
                </c:pt>
                <c:pt idx="8">
                  <c:v>S4</c:v>
                </c:pt>
                <c:pt idx="9">
                  <c:v>S5</c:v>
                </c:pt>
              </c:strCache>
            </c:strRef>
          </c:cat>
          <c:val>
            <c:numRef>
              <c:f>'Health distributions '!$I$5:$I$14</c:f>
              <c:numCache>
                <c:formatCode>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486D-0B4C-9153-B9A6A6D190FB}"/>
            </c:ext>
          </c:extLst>
        </c:ser>
        <c:ser>
          <c:idx val="2"/>
          <c:order val="2"/>
          <c:tx>
            <c:strRef>
              <c:f>'Health distributions '!$J$4</c:f>
              <c:strCache>
                <c:ptCount val="1"/>
                <c:pt idx="0">
                  <c:v>PU vs 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'Health distributions '!$B$5:$B$14</c:f>
              <c:strCache>
                <c:ptCount val="10"/>
                <c:pt idx="0">
                  <c:v>N1</c:v>
                </c:pt>
                <c:pt idx="1">
                  <c:v>S1</c:v>
                </c:pt>
                <c:pt idx="2">
                  <c:v>N2</c:v>
                </c:pt>
                <c:pt idx="3">
                  <c:v>N3</c:v>
                </c:pt>
                <c:pt idx="4">
                  <c:v>S2</c:v>
                </c:pt>
                <c:pt idx="5">
                  <c:v>S3</c:v>
                </c:pt>
                <c:pt idx="6">
                  <c:v>N4</c:v>
                </c:pt>
                <c:pt idx="7">
                  <c:v>N5</c:v>
                </c:pt>
                <c:pt idx="8">
                  <c:v>S4</c:v>
                </c:pt>
                <c:pt idx="9">
                  <c:v>S5</c:v>
                </c:pt>
              </c:strCache>
            </c:strRef>
          </c:cat>
          <c:val>
            <c:numRef>
              <c:f>'Health distributions '!$J$5:$J$14</c:f>
              <c:numCache>
                <c:formatCode>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486D-0B4C-9153-B9A6A6D19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4531615"/>
        <c:axId val="1164533295"/>
      </c:barChart>
      <c:catAx>
        <c:axId val="1164531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533295"/>
        <c:crosses val="autoZero"/>
        <c:auto val="1"/>
        <c:lblAlgn val="ctr"/>
        <c:lblOffset val="100"/>
        <c:noMultiLvlLbl val="0"/>
      </c:catAx>
      <c:valAx>
        <c:axId val="116453329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531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Social Welfare Impact Compared With No NRT</a:t>
            </a:r>
            <a:br>
              <a:rPr lang="en-US" sz="1600" b="1"/>
            </a:br>
            <a:r>
              <a:rPr lang="en-US" sz="1600" b="1"/>
              <a:t>(Population</a:t>
            </a:r>
            <a:r>
              <a:rPr lang="en-US" sz="1600" b="1" baseline="0"/>
              <a:t> Level</a:t>
            </a:r>
            <a:r>
              <a:rPr lang="en-US" sz="1600" b="1"/>
              <a:t> Equity-Weighted</a:t>
            </a:r>
            <a:r>
              <a:rPr lang="en-US" sz="1600" b="1" baseline="0"/>
              <a:t> HALYs)</a:t>
            </a:r>
            <a:endParaRPr lang="en-US" sz="1600" b="1"/>
          </a:p>
        </c:rich>
      </c:tx>
      <c:layout>
        <c:manualLayout>
          <c:xMode val="edge"/>
          <c:yMode val="edge"/>
          <c:x val="0.19550662615484218"/>
          <c:y val="2.31700895208004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Universal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'Atkinson (SWF)'!$B$26:$B$46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0.99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20</c:v>
                </c:pt>
              </c:numCache>
            </c:numRef>
          </c:xVal>
          <c:yVal>
            <c:numRef>
              <c:f>'Atkinson (SWF)'!$F$26:$F$46</c:f>
              <c:numCache>
                <c:formatCode>#,##0</c:formatCode>
                <c:ptCount val="21"/>
                <c:pt idx="0">
                  <c:v>-3903373402.8307452</c:v>
                </c:pt>
                <c:pt idx="1">
                  <c:v>-3898807783.7873654</c:v>
                </c:pt>
                <c:pt idx="2">
                  <c:v>-3894284048.5439539</c:v>
                </c:pt>
                <c:pt idx="3">
                  <c:v>-3884814181.329833</c:v>
                </c:pt>
                <c:pt idx="4">
                  <c:v>-3875261884.8292789</c:v>
                </c:pt>
                <c:pt idx="5">
                  <c:v>-3865556965.753757</c:v>
                </c:pt>
                <c:pt idx="6">
                  <c:v>-3855724804.2239094</c:v>
                </c:pt>
                <c:pt idx="7">
                  <c:v>-3845793192.1916475</c:v>
                </c:pt>
                <c:pt idx="8">
                  <c:v>-3835791883.3710437</c:v>
                </c:pt>
                <c:pt idx="9">
                  <c:v>-3825752054.2003746</c:v>
                </c:pt>
                <c:pt idx="10">
                  <c:v>-3815705699.1465077</c:v>
                </c:pt>
                <c:pt idx="11">
                  <c:v>-3805684989.1901875</c:v>
                </c:pt>
                <c:pt idx="12">
                  <c:v>-3795721625.3621101</c:v>
                </c:pt>
                <c:pt idx="13">
                  <c:v>-3785846219.3354301</c:v>
                </c:pt>
                <c:pt idx="14">
                  <c:v>-3776087730.3332891</c:v>
                </c:pt>
                <c:pt idx="15">
                  <c:v>-3766472982.4009066</c:v>
                </c:pt>
                <c:pt idx="16">
                  <c:v>-3757026279.1558208</c:v>
                </c:pt>
                <c:pt idx="17">
                  <c:v>-3747769125.3756933</c:v>
                </c:pt>
                <c:pt idx="18">
                  <c:v>-3738720057.12328</c:v>
                </c:pt>
                <c:pt idx="19">
                  <c:v>-3729894575.3206682</c:v>
                </c:pt>
                <c:pt idx="20">
                  <c:v>-3712961437.2705479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5D8-4170-A537-1D051A492AE2}"/>
            </c:ext>
          </c:extLst>
        </c:ser>
        <c:ser>
          <c:idx val="1"/>
          <c:order val="1"/>
          <c:tx>
            <c:v>Proportional Universal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'Atkinson (SWF)'!$B$26:$B$46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0.99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20</c:v>
                </c:pt>
              </c:numCache>
            </c:numRef>
          </c:xVal>
          <c:yVal>
            <c:numRef>
              <c:f>'Atkinson (SWF)'!$G$26:$G$46</c:f>
              <c:numCache>
                <c:formatCode>#,##0</c:formatCode>
                <c:ptCount val="21"/>
                <c:pt idx="0">
                  <c:v>-3903373402.8307452</c:v>
                </c:pt>
                <c:pt idx="1">
                  <c:v>-3898807783.7873654</c:v>
                </c:pt>
                <c:pt idx="2">
                  <c:v>-3894284048.5439539</c:v>
                </c:pt>
                <c:pt idx="3">
                  <c:v>-3884814181.329833</c:v>
                </c:pt>
                <c:pt idx="4">
                  <c:v>-3875261884.8292789</c:v>
                </c:pt>
                <c:pt idx="5">
                  <c:v>-3865556965.753757</c:v>
                </c:pt>
                <c:pt idx="6">
                  <c:v>-3855724804.2239094</c:v>
                </c:pt>
                <c:pt idx="7">
                  <c:v>-3845793192.1916475</c:v>
                </c:pt>
                <c:pt idx="8">
                  <c:v>-3835791883.3710437</c:v>
                </c:pt>
                <c:pt idx="9">
                  <c:v>-3825752054.2003746</c:v>
                </c:pt>
                <c:pt idx="10">
                  <c:v>-3815705699.1465077</c:v>
                </c:pt>
                <c:pt idx="11">
                  <c:v>-3805684989.1901875</c:v>
                </c:pt>
                <c:pt idx="12">
                  <c:v>-3795721625.3621101</c:v>
                </c:pt>
                <c:pt idx="13">
                  <c:v>-3785846219.3354301</c:v>
                </c:pt>
                <c:pt idx="14">
                  <c:v>-3776087730.3332891</c:v>
                </c:pt>
                <c:pt idx="15">
                  <c:v>-3766472982.4009066</c:v>
                </c:pt>
                <c:pt idx="16">
                  <c:v>-3757026279.1558208</c:v>
                </c:pt>
                <c:pt idx="17">
                  <c:v>-3747769125.3756933</c:v>
                </c:pt>
                <c:pt idx="18">
                  <c:v>-3738720057.12328</c:v>
                </c:pt>
                <c:pt idx="19">
                  <c:v>-3729894575.3206682</c:v>
                </c:pt>
                <c:pt idx="20">
                  <c:v>-3712961437.2705479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5D8-4170-A537-1D051A492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4418431"/>
        <c:axId val="1164156559"/>
      </c:scatterChart>
      <c:valAx>
        <c:axId val="1164418431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Aversion</a:t>
                </a:r>
                <a:r>
                  <a:rPr lang="en-US" sz="1400" b="1" baseline="0"/>
                  <a:t> to unfair health inequality (Atkinson epsilon)</a:t>
                </a:r>
                <a:endParaRPr lang="en-US" sz="14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156559"/>
        <c:crosses val="autoZero"/>
        <c:crossBetween val="midCat"/>
        <c:majorUnit val="1"/>
      </c:valAx>
      <c:valAx>
        <c:axId val="1164156559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 i="0" u="none" strike="noStrike" baseline="0">
                    <a:effectLst/>
                  </a:rPr>
                  <a:t>Equity-weighted HALYs</a:t>
                </a:r>
                <a:endParaRPr lang="en-US" sz="14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4418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141520053084445"/>
          <c:y val="0.4201916466602813"/>
          <c:w val="0.22039646784172448"/>
          <c:h val="9.6551769891322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Equity-Efficiency Impact Plane</a:t>
            </a:r>
          </a:p>
          <a:p>
            <a:pPr>
              <a:defRPr sz="2400"/>
            </a:pPr>
            <a:r>
              <a:rPr lang="en-US" sz="1600" baseline="0"/>
              <a:t>P</a:t>
            </a:r>
            <a:r>
              <a:rPr lang="en-US" sz="1600"/>
              <a:t>roportional</a:t>
            </a:r>
            <a:r>
              <a:rPr lang="en-US" sz="1600" baseline="0"/>
              <a:t> Universal NRT Compared with Universal NRT</a:t>
            </a:r>
            <a:endParaRPr lang="en-US" sz="1600"/>
          </a:p>
        </c:rich>
      </c:tx>
      <c:layout>
        <c:manualLayout>
          <c:xMode val="edge"/>
          <c:yMode val="edge"/>
          <c:x val="0.23054675042645317"/>
          <c:y val="5.818833668566408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328355848469842"/>
          <c:y val="0.19911748264060483"/>
          <c:w val="0.66191808369675098"/>
          <c:h val="0.72780485839402498"/>
        </c:manualLayout>
      </c:layout>
      <c:scatterChart>
        <c:scatterStyle val="lineMarker"/>
        <c:varyColors val="0"/>
        <c:ser>
          <c:idx val="1"/>
          <c:order val="0"/>
          <c:tx>
            <c:v>Proportional Universal</c:v>
          </c:tx>
          <c:spPr>
            <a:ln w="19050">
              <a:noFill/>
            </a:ln>
          </c:spPr>
          <c:marker>
            <c:symbol val="square"/>
            <c:size val="10"/>
            <c:spPr>
              <a:ln w="25400"/>
            </c:spPr>
          </c:marker>
          <c:xVal>
            <c:numRef>
              <c:f>'Atkinson (SWF)'!$F$20</c:f>
              <c:numCache>
                <c:formatCode>0.00000000</c:formatCode>
                <c:ptCount val="1"/>
                <c:pt idx="0">
                  <c:v>0</c:v>
                </c:pt>
              </c:numCache>
            </c:numRef>
          </c:xVal>
          <c:yVal>
            <c:numRef>
              <c:f>'Health distributions '!$J$15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45-DE45-80A2-F5C476853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664404672"/>
        <c:axId val="-1664401552"/>
      </c:scatterChart>
      <c:valAx>
        <c:axId val="-1664404672"/>
        <c:scaling>
          <c:orientation val="minMax"/>
          <c:max val="1.4000000000000002E-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600"/>
                  <a:t>Equity Impact </a:t>
                </a:r>
                <a:br>
                  <a:rPr lang="en-US" sz="1600"/>
                </a:br>
                <a:r>
                  <a:rPr lang="en-US" sz="1600"/>
                  <a:t>(Reduction in Atkinson index * 10,000)</a:t>
                </a:r>
              </a:p>
            </c:rich>
          </c:tx>
          <c:layout>
            <c:manualLayout>
              <c:xMode val="edge"/>
              <c:yMode val="edge"/>
              <c:x val="0.46011475215150205"/>
              <c:y val="0.62219333006416189"/>
            </c:manualLayout>
          </c:layout>
          <c:overlay val="0"/>
        </c:title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664401552"/>
        <c:crosses val="autoZero"/>
        <c:crossBetween val="midCat"/>
      </c:valAx>
      <c:valAx>
        <c:axId val="-1664401552"/>
        <c:scaling>
          <c:orientation val="minMax"/>
          <c:max val="200"/>
          <c:min val="-200"/>
        </c:scaling>
        <c:delete val="0"/>
        <c:axPos val="l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Net Health Impact </a:t>
                </a:r>
                <a:br>
                  <a:rPr lang="en-US" sz="1800"/>
                </a:br>
                <a:r>
                  <a:rPr lang="en-US" sz="1800"/>
                  <a:t>(Total HALYs)</a:t>
                </a:r>
              </a:p>
            </c:rich>
          </c:tx>
          <c:layout>
            <c:manualLayout>
              <c:xMode val="edge"/>
              <c:yMode val="edge"/>
              <c:x val="3.2183404398298775E-2"/>
              <c:y val="0.22541153581029738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664404672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Chart5"/>
  <sheetViews>
    <sheetView workbookViewId="0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iff"/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1</xdr:row>
      <xdr:rowOff>76200</xdr:rowOff>
    </xdr:from>
    <xdr:ext cx="3743325" cy="3190875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6D3C720F-E626-4B8C-93E8-5D57C89C9076}"/>
            </a:ext>
          </a:extLst>
        </xdr:cNvPr>
        <xdr:cNvSpPr txBox="1"/>
      </xdr:nvSpPr>
      <xdr:spPr>
        <a:xfrm>
          <a:off x="180975" y="371475"/>
          <a:ext cx="3743325" cy="3190875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400" b="1" baseline="0"/>
            <a:t>Instructions for this exercise are available at: </a:t>
          </a:r>
          <a:r>
            <a:rPr lang="en-GB" sz="1400" b="1">
              <a:hlinkClick xmlns:r="http://schemas.openxmlformats.org/officeDocument/2006/relationships" r:id=""/>
            </a:rPr>
            <a:t>https://www.york.ac.uk/che/research/equity/handbook</a:t>
          </a:r>
          <a:endParaRPr lang="en-GB" sz="1400" b="1"/>
        </a:p>
        <a:p>
          <a:endParaRPr lang="en-GB" sz="1400" b="1" baseline="0"/>
        </a:p>
        <a:p>
          <a:r>
            <a:rPr lang="en-GB" sz="1400" b="1" baseline="0"/>
            <a:t>This training exercise accompanies Chapter 13 of the Oxford University Press Handbook of Distributional Cost-Effectiveness Analysis.</a:t>
          </a:r>
        </a:p>
        <a:p>
          <a:endParaRPr lang="en-GB" sz="1400" b="1" baseline="0"/>
        </a:p>
        <a:p>
          <a:r>
            <a:rPr lang="en-GB" sz="1400" b="1"/>
            <a:t>This exercise contains 5 worksheets after this title sheet, starting</a:t>
          </a:r>
          <a:r>
            <a:rPr lang="en-GB" sz="1400" b="1" baseline="0"/>
            <a:t> with "Instructions" and ending with </a:t>
          </a:r>
          <a:r>
            <a:rPr lang="en-GB" sz="1400" b="1"/>
            <a:t>"Equity</a:t>
          </a:r>
          <a:r>
            <a:rPr lang="en-GB" sz="1400" b="1" baseline="0"/>
            <a:t> Impact Plane</a:t>
          </a:r>
          <a:r>
            <a:rPr lang="en-GB" sz="1400" b="1"/>
            <a:t>".</a:t>
          </a:r>
        </a:p>
        <a:p>
          <a:endParaRPr lang="en-GB" sz="1400" b="1"/>
        </a:p>
        <a:p>
          <a:r>
            <a:rPr lang="en-GB" sz="1400" b="1"/>
            <a:t>Your task is to complete</a:t>
          </a:r>
          <a:r>
            <a:rPr lang="en-GB" sz="1400" b="1" baseline="0"/>
            <a:t> the exercise cells highlighted in yellow.</a:t>
          </a:r>
        </a:p>
        <a:p>
          <a:endParaRPr lang="en-GB" sz="1400" b="1"/>
        </a:p>
      </xdr:txBody>
    </xdr:sp>
    <xdr:clientData/>
  </xdr:oneCellAnchor>
  <xdr:twoCellAnchor>
    <xdr:from>
      <xdr:col>6</xdr:col>
      <xdr:colOff>295275</xdr:colOff>
      <xdr:row>2</xdr:row>
      <xdr:rowOff>9525</xdr:rowOff>
    </xdr:from>
    <xdr:to>
      <xdr:col>12</xdr:col>
      <xdr:colOff>323850</xdr:colOff>
      <xdr:row>4</xdr:row>
      <xdr:rowOff>142875</xdr:rowOff>
    </xdr:to>
    <xdr:sp macro="" textlink="">
      <xdr:nvSpPr>
        <xdr:cNvPr id="18" name="Rounded Rectangle 1">
          <a:extLst>
            <a:ext uri="{FF2B5EF4-FFF2-40B4-BE49-F238E27FC236}">
              <a16:creationId xmlns:a16="http://schemas.microsoft.com/office/drawing/2014/main" id="{66E068A9-00AF-44E6-99A0-945B5AB7B7F6}"/>
            </a:ext>
          </a:extLst>
        </xdr:cNvPr>
        <xdr:cNvSpPr/>
      </xdr:nvSpPr>
      <xdr:spPr>
        <a:xfrm>
          <a:off x="4743450" y="485775"/>
          <a:ext cx="4143375" cy="495300"/>
        </a:xfrm>
        <a:prstGeom prst="roundRect">
          <a:avLst/>
        </a:prstGeom>
        <a:solidFill>
          <a:schemeClr val="bg1"/>
        </a:solidFill>
        <a:ln>
          <a:solidFill>
            <a:schemeClr val="tx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400" b="1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How this fits with the other training exercises</a:t>
          </a:r>
          <a:endParaRPr lang="en-GB" sz="14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85725</xdr:colOff>
      <xdr:row>6</xdr:row>
      <xdr:rowOff>19050</xdr:rowOff>
    </xdr:from>
    <xdr:to>
      <xdr:col>12</xdr:col>
      <xdr:colOff>584770</xdr:colOff>
      <xdr:row>20</xdr:row>
      <xdr:rowOff>174079</xdr:rowOff>
    </xdr:to>
    <xdr:sp macro="" textlink="">
      <xdr:nvSpPr>
        <xdr:cNvPr id="19" name="Rounded Rectangle 5">
          <a:extLst>
            <a:ext uri="{FF2B5EF4-FFF2-40B4-BE49-F238E27FC236}">
              <a16:creationId xmlns:a16="http://schemas.microsoft.com/office/drawing/2014/main" id="{58504AE0-4CE0-4667-B26F-B77C30268E8D}"/>
            </a:ext>
          </a:extLst>
        </xdr:cNvPr>
        <xdr:cNvSpPr/>
      </xdr:nvSpPr>
      <xdr:spPr>
        <a:xfrm>
          <a:off x="4533900" y="1219200"/>
          <a:ext cx="4613845" cy="2688679"/>
        </a:xfrm>
        <a:prstGeom prst="roundRect">
          <a:avLst/>
        </a:prstGeom>
        <a:solidFill>
          <a:schemeClr val="bg1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800" b="1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Simulating Distributions</a:t>
          </a:r>
        </a:p>
      </xdr:txBody>
    </xdr:sp>
    <xdr:clientData/>
  </xdr:twoCellAnchor>
  <xdr:twoCellAnchor>
    <xdr:from>
      <xdr:col>6</xdr:col>
      <xdr:colOff>450396</xdr:colOff>
      <xdr:row>22</xdr:row>
      <xdr:rowOff>136335</xdr:rowOff>
    </xdr:from>
    <xdr:to>
      <xdr:col>12</xdr:col>
      <xdr:colOff>257958</xdr:colOff>
      <xdr:row>34</xdr:row>
      <xdr:rowOff>126678</xdr:rowOff>
    </xdr:to>
    <xdr:sp macro="" textlink="">
      <xdr:nvSpPr>
        <xdr:cNvPr id="20" name="Rounded Rectangle 5">
          <a:extLst>
            <a:ext uri="{FF2B5EF4-FFF2-40B4-BE49-F238E27FC236}">
              <a16:creationId xmlns:a16="http://schemas.microsoft.com/office/drawing/2014/main" id="{60C09BCF-CE4A-4C8C-AC80-D840ED82C5A0}"/>
            </a:ext>
          </a:extLst>
        </xdr:cNvPr>
        <xdr:cNvSpPr/>
      </xdr:nvSpPr>
      <xdr:spPr>
        <a:xfrm>
          <a:off x="4898571" y="4241610"/>
          <a:ext cx="3922362" cy="2200143"/>
        </a:xfrm>
        <a:prstGeom prst="roundRect">
          <a:avLst/>
        </a:prstGeom>
        <a:solidFill>
          <a:schemeClr val="bg1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t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800" b="1" i="0" u="none" strike="noStrike" kern="120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Evaluating Distributions</a:t>
          </a:r>
        </a:p>
      </xdr:txBody>
    </xdr:sp>
    <xdr:clientData/>
  </xdr:twoCellAnchor>
  <xdr:twoCellAnchor>
    <xdr:from>
      <xdr:col>9</xdr:col>
      <xdr:colOff>453404</xdr:colOff>
      <xdr:row>30</xdr:row>
      <xdr:rowOff>11742</xdr:rowOff>
    </xdr:from>
    <xdr:to>
      <xdr:col>12</xdr:col>
      <xdr:colOff>16306</xdr:colOff>
      <xdr:row>33</xdr:row>
      <xdr:rowOff>98102</xdr:rowOff>
    </xdr:to>
    <xdr:sp macro="" textlink="">
      <xdr:nvSpPr>
        <xdr:cNvPr id="21" name="Rounded Rectangle 5">
          <a:extLst>
            <a:ext uri="{FF2B5EF4-FFF2-40B4-BE49-F238E27FC236}">
              <a16:creationId xmlns:a16="http://schemas.microsoft.com/office/drawing/2014/main" id="{B8CC6DA2-CE5F-4819-8889-BF3765A9B249}"/>
            </a:ext>
          </a:extLst>
        </xdr:cNvPr>
        <xdr:cNvSpPr/>
      </xdr:nvSpPr>
      <xdr:spPr>
        <a:xfrm>
          <a:off x="6958979" y="5602917"/>
          <a:ext cx="1620302" cy="629285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lvl="0" algn="ctr"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Ex 14: </a:t>
          </a:r>
        </a:p>
        <a:p>
          <a:pPr lvl="0" algn="ctr"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Direct </a:t>
          </a:r>
        </a:p>
        <a:p>
          <a:pPr lvl="0" algn="ctr"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equity weights</a:t>
          </a:r>
          <a:endParaRPr kumimoji="0" lang="en-GB" sz="1200" b="1" i="0" u="none" strike="noStrike" kern="1200" cap="none" spc="0" normalizeH="0" baseline="0">
            <a:ln>
              <a:noFill/>
            </a:ln>
            <a:solidFill>
              <a:prstClr val="white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19028</xdr:colOff>
      <xdr:row>30</xdr:row>
      <xdr:rowOff>19259</xdr:rowOff>
    </xdr:from>
    <xdr:to>
      <xdr:col>9</xdr:col>
      <xdr:colOff>242055</xdr:colOff>
      <xdr:row>33</xdr:row>
      <xdr:rowOff>105619</xdr:rowOff>
    </xdr:to>
    <xdr:sp macro="" textlink="">
      <xdr:nvSpPr>
        <xdr:cNvPr id="22" name="Rounded Rectangle 5">
          <a:extLst>
            <a:ext uri="{FF2B5EF4-FFF2-40B4-BE49-F238E27FC236}">
              <a16:creationId xmlns:a16="http://schemas.microsoft.com/office/drawing/2014/main" id="{0F26808D-F6F5-4710-8187-4A7D164F3827}"/>
            </a:ext>
          </a:extLst>
        </xdr:cNvPr>
        <xdr:cNvSpPr/>
      </xdr:nvSpPr>
      <xdr:spPr>
        <a:xfrm>
          <a:off x="5153003" y="5610434"/>
          <a:ext cx="1594627" cy="629285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Ex 13: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Level-dependent </a:t>
          </a:r>
          <a:b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en-GB" sz="1200" b="1">
              <a:solidFill>
                <a:prstClr val="white"/>
              </a:solidFill>
              <a:latin typeface="Arial" panose="020B0604020202020204" pitchFamily="34" charset="0"/>
              <a:cs typeface="Arial" panose="020B0604020202020204" pitchFamily="34" charset="0"/>
            </a:rPr>
            <a:t>equity weights</a:t>
          </a:r>
          <a:endParaRPr kumimoji="0" lang="en-GB" sz="1200" b="1" i="0" u="none" strike="noStrike" kern="1200" cap="none" spc="0" normalizeH="0" baseline="0">
            <a:ln>
              <a:noFill/>
            </a:ln>
            <a:solidFill>
              <a:prstClr val="white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233870</xdr:colOff>
      <xdr:row>8</xdr:row>
      <xdr:rowOff>152401</xdr:rowOff>
    </xdr:from>
    <xdr:to>
      <xdr:col>10</xdr:col>
      <xdr:colOff>510096</xdr:colOff>
      <xdr:row>11</xdr:row>
      <xdr:rowOff>143049</xdr:rowOff>
    </xdr:to>
    <xdr:sp macro="" textlink="">
      <xdr:nvSpPr>
        <xdr:cNvPr id="23" name="Rounded Rectangle 1">
          <a:extLst>
            <a:ext uri="{FF2B5EF4-FFF2-40B4-BE49-F238E27FC236}">
              <a16:creationId xmlns:a16="http://schemas.microsoft.com/office/drawing/2014/main" id="{AD07C4DD-3A12-423D-8CDC-108F9D6CC969}"/>
            </a:ext>
          </a:extLst>
        </xdr:cNvPr>
        <xdr:cNvSpPr/>
      </xdr:nvSpPr>
      <xdr:spPr>
        <a:xfrm>
          <a:off x="6053645" y="1714501"/>
          <a:ext cx="1647826" cy="533573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  <a:ln>
          <a:solidFill>
            <a:schemeClr val="tx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7: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Baseline health</a:t>
          </a:r>
        </a:p>
      </xdr:txBody>
    </xdr:sp>
    <xdr:clientData/>
  </xdr:twoCellAnchor>
  <xdr:twoCellAnchor>
    <xdr:from>
      <xdr:col>6</xdr:col>
      <xdr:colOff>450396</xdr:colOff>
      <xdr:row>12</xdr:row>
      <xdr:rowOff>104775</xdr:rowOff>
    </xdr:from>
    <xdr:to>
      <xdr:col>9</xdr:col>
      <xdr:colOff>64631</xdr:colOff>
      <xdr:row>15</xdr:row>
      <xdr:rowOff>132723</xdr:rowOff>
    </xdr:to>
    <xdr:sp macro="" textlink="">
      <xdr:nvSpPr>
        <xdr:cNvPr id="24" name="Rounded Rectangle 2">
          <a:extLst>
            <a:ext uri="{FF2B5EF4-FFF2-40B4-BE49-F238E27FC236}">
              <a16:creationId xmlns:a16="http://schemas.microsoft.com/office/drawing/2014/main" id="{62FBE1AF-044F-48AE-9DFE-D7A4960AC8A2}"/>
            </a:ext>
          </a:extLst>
        </xdr:cNvPr>
        <xdr:cNvSpPr/>
      </xdr:nvSpPr>
      <xdr:spPr>
        <a:xfrm>
          <a:off x="4898571" y="2390775"/>
          <a:ext cx="1671635" cy="570873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8: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Health benefits</a:t>
          </a:r>
        </a:p>
      </xdr:txBody>
    </xdr:sp>
    <xdr:clientData/>
  </xdr:twoCellAnchor>
  <xdr:twoCellAnchor>
    <xdr:from>
      <xdr:col>10</xdr:col>
      <xdr:colOff>7484</xdr:colOff>
      <xdr:row>12</xdr:row>
      <xdr:rowOff>95250</xdr:rowOff>
    </xdr:from>
    <xdr:to>
      <xdr:col>12</xdr:col>
      <xdr:colOff>257958</xdr:colOff>
      <xdr:row>15</xdr:row>
      <xdr:rowOff>142850</xdr:rowOff>
    </xdr:to>
    <xdr:sp macro="" textlink="">
      <xdr:nvSpPr>
        <xdr:cNvPr id="25" name="Rounded Rectangle 3">
          <a:extLst>
            <a:ext uri="{FF2B5EF4-FFF2-40B4-BE49-F238E27FC236}">
              <a16:creationId xmlns:a16="http://schemas.microsoft.com/office/drawing/2014/main" id="{2803C024-3456-4301-85AF-1316AB26F06E}"/>
            </a:ext>
          </a:extLst>
        </xdr:cNvPr>
        <xdr:cNvSpPr/>
      </xdr:nvSpPr>
      <xdr:spPr>
        <a:xfrm>
          <a:off x="7198859" y="2381250"/>
          <a:ext cx="1622074" cy="590525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9: 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Health opportunity costs</a:t>
          </a:r>
        </a:p>
      </xdr:txBody>
    </xdr:sp>
    <xdr:clientData/>
  </xdr:twoCellAnchor>
  <xdr:twoCellAnchor>
    <xdr:from>
      <xdr:col>8</xdr:col>
      <xdr:colOff>205296</xdr:colOff>
      <xdr:row>16</xdr:row>
      <xdr:rowOff>123826</xdr:rowOff>
    </xdr:from>
    <xdr:to>
      <xdr:col>10</xdr:col>
      <xdr:colOff>529146</xdr:colOff>
      <xdr:row>19</xdr:row>
      <xdr:rowOff>168413</xdr:rowOff>
    </xdr:to>
    <xdr:sp macro="" textlink="">
      <xdr:nvSpPr>
        <xdr:cNvPr id="26" name="Rounded Rectangle 4">
          <a:extLst>
            <a:ext uri="{FF2B5EF4-FFF2-40B4-BE49-F238E27FC236}">
              <a16:creationId xmlns:a16="http://schemas.microsoft.com/office/drawing/2014/main" id="{4DAE8930-D202-4957-8C35-F1E2E43A47A8}"/>
            </a:ext>
          </a:extLst>
        </xdr:cNvPr>
        <xdr:cNvSpPr/>
      </xdr:nvSpPr>
      <xdr:spPr>
        <a:xfrm>
          <a:off x="6025071" y="3133726"/>
          <a:ext cx="1695450" cy="587512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9: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Final health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post-decision</a:t>
          </a:r>
        </a:p>
      </xdr:txBody>
    </xdr:sp>
    <xdr:clientData/>
  </xdr:twoCellAnchor>
  <xdr:twoCellAnchor>
    <xdr:from>
      <xdr:col>7</xdr:col>
      <xdr:colOff>600414</xdr:colOff>
      <xdr:row>15</xdr:row>
      <xdr:rowOff>132723</xdr:rowOff>
    </xdr:from>
    <xdr:to>
      <xdr:col>8</xdr:col>
      <xdr:colOff>205296</xdr:colOff>
      <xdr:row>18</xdr:row>
      <xdr:rowOff>55632</xdr:rowOff>
    </xdr:to>
    <xdr:cxnSp macro="">
      <xdr:nvCxnSpPr>
        <xdr:cNvPr id="27" name="Straight Arrow Connector 9">
          <a:extLst>
            <a:ext uri="{FF2B5EF4-FFF2-40B4-BE49-F238E27FC236}">
              <a16:creationId xmlns:a16="http://schemas.microsoft.com/office/drawing/2014/main" id="{511EE844-8D26-433B-A696-43348C67CD70}"/>
            </a:ext>
          </a:extLst>
        </xdr:cNvPr>
        <xdr:cNvCxnSpPr>
          <a:cxnSpLocks/>
          <a:stCxn id="24" idx="2"/>
          <a:endCxn id="26" idx="1"/>
        </xdr:cNvCxnSpPr>
      </xdr:nvCxnSpPr>
      <xdr:spPr>
        <a:xfrm rot="16200000" flipH="1">
          <a:off x="5646813" y="3049224"/>
          <a:ext cx="465834" cy="290682"/>
        </a:xfrm>
        <a:prstGeom prst="curvedConnector2">
          <a:avLst/>
        </a:prstGeom>
        <a:ln w="38100">
          <a:tailEnd type="triangle" w="lg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354177</xdr:colOff>
      <xdr:row>19</xdr:row>
      <xdr:rowOff>168413</xdr:rowOff>
    </xdr:from>
    <xdr:to>
      <xdr:col>9</xdr:col>
      <xdr:colOff>367221</xdr:colOff>
      <xdr:row>22</xdr:row>
      <xdr:rowOff>136335</xdr:rowOff>
    </xdr:to>
    <xdr:cxnSp macro="">
      <xdr:nvCxnSpPr>
        <xdr:cNvPr id="28" name="Straight Arrow Connector 27">
          <a:extLst>
            <a:ext uri="{FF2B5EF4-FFF2-40B4-BE49-F238E27FC236}">
              <a16:creationId xmlns:a16="http://schemas.microsoft.com/office/drawing/2014/main" id="{E3E1371A-9EF1-4779-9F0E-67EF2078AC84}"/>
            </a:ext>
          </a:extLst>
        </xdr:cNvPr>
        <xdr:cNvCxnSpPr>
          <a:cxnSpLocks/>
          <a:stCxn id="26" idx="2"/>
          <a:endCxn id="20" idx="0"/>
        </xdr:cNvCxnSpPr>
      </xdr:nvCxnSpPr>
      <xdr:spPr>
        <a:xfrm flipH="1">
          <a:off x="6859752" y="3721238"/>
          <a:ext cx="13044" cy="520372"/>
        </a:xfrm>
        <a:prstGeom prst="straightConnector1">
          <a:avLst/>
        </a:prstGeom>
        <a:ln w="38100">
          <a:tailEnd type="triangle" w="lg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529147</xdr:colOff>
      <xdr:row>15</xdr:row>
      <xdr:rowOff>142850</xdr:rowOff>
    </xdr:from>
    <xdr:to>
      <xdr:col>11</xdr:col>
      <xdr:colOff>132722</xdr:colOff>
      <xdr:row>18</xdr:row>
      <xdr:rowOff>55632</xdr:rowOff>
    </xdr:to>
    <xdr:cxnSp macro="">
      <xdr:nvCxnSpPr>
        <xdr:cNvPr id="29" name="Straight Arrow Connector 9">
          <a:extLst>
            <a:ext uri="{FF2B5EF4-FFF2-40B4-BE49-F238E27FC236}">
              <a16:creationId xmlns:a16="http://schemas.microsoft.com/office/drawing/2014/main" id="{BADB6842-FB53-4FEF-8A1C-F024798A9D9D}"/>
            </a:ext>
          </a:extLst>
        </xdr:cNvPr>
        <xdr:cNvCxnSpPr>
          <a:cxnSpLocks/>
          <a:stCxn id="25" idx="2"/>
          <a:endCxn id="26" idx="3"/>
        </xdr:cNvCxnSpPr>
      </xdr:nvCxnSpPr>
      <xdr:spPr>
        <a:xfrm rot="5400000">
          <a:off x="7637356" y="3054941"/>
          <a:ext cx="455707" cy="289375"/>
        </a:xfrm>
        <a:prstGeom prst="curvedConnector2">
          <a:avLst/>
        </a:prstGeom>
        <a:ln w="38100">
          <a:tailEnd type="triangle" w="lg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367221</xdr:colOff>
      <xdr:row>11</xdr:row>
      <xdr:rowOff>143049</xdr:rowOff>
    </xdr:from>
    <xdr:to>
      <xdr:col>9</xdr:col>
      <xdr:colOff>371983</xdr:colOff>
      <xdr:row>16</xdr:row>
      <xdr:rowOff>123826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35D5C3DC-DB5B-4B2A-9E24-0F0DD7C4D5C2}"/>
            </a:ext>
          </a:extLst>
        </xdr:cNvPr>
        <xdr:cNvCxnSpPr>
          <a:cxnSpLocks/>
          <a:stCxn id="23" idx="2"/>
          <a:endCxn id="26" idx="0"/>
        </xdr:cNvCxnSpPr>
      </xdr:nvCxnSpPr>
      <xdr:spPr>
        <a:xfrm flipH="1">
          <a:off x="6872796" y="2248074"/>
          <a:ext cx="4762" cy="885652"/>
        </a:xfrm>
        <a:prstGeom prst="straightConnector1">
          <a:avLst/>
        </a:prstGeom>
        <a:ln w="38100">
          <a:tailEnd type="triangle" w="lg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27088</xdr:colOff>
      <xdr:row>25</xdr:row>
      <xdr:rowOff>132046</xdr:rowOff>
    </xdr:from>
    <xdr:to>
      <xdr:col>9</xdr:col>
      <xdr:colOff>242055</xdr:colOff>
      <xdr:row>29</xdr:row>
      <xdr:rowOff>37431</xdr:rowOff>
    </xdr:to>
    <xdr:sp macro="" textlink="">
      <xdr:nvSpPr>
        <xdr:cNvPr id="31" name="Rounded Rectangle 5">
          <a:extLst>
            <a:ext uri="{FF2B5EF4-FFF2-40B4-BE49-F238E27FC236}">
              <a16:creationId xmlns:a16="http://schemas.microsoft.com/office/drawing/2014/main" id="{7A98EEBD-63D9-44E6-AB61-0805DD34E668}"/>
            </a:ext>
          </a:extLst>
        </xdr:cNvPr>
        <xdr:cNvSpPr/>
      </xdr:nvSpPr>
      <xdr:spPr>
        <a:xfrm>
          <a:off x="5161063" y="4799296"/>
          <a:ext cx="1586567" cy="648335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11: 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Dominance tests</a:t>
          </a:r>
        </a:p>
      </xdr:txBody>
    </xdr:sp>
    <xdr:clientData/>
  </xdr:twoCellAnchor>
  <xdr:twoCellAnchor>
    <xdr:from>
      <xdr:col>9</xdr:col>
      <xdr:colOff>486844</xdr:colOff>
      <xdr:row>25</xdr:row>
      <xdr:rowOff>108303</xdr:rowOff>
    </xdr:from>
    <xdr:to>
      <xdr:col>11</xdr:col>
      <xdr:colOff>676432</xdr:colOff>
      <xdr:row>29</xdr:row>
      <xdr:rowOff>13688</xdr:rowOff>
    </xdr:to>
    <xdr:sp macro="" textlink="">
      <xdr:nvSpPr>
        <xdr:cNvPr id="32" name="Rounded Rectangle 5">
          <a:extLst>
            <a:ext uri="{FF2B5EF4-FFF2-40B4-BE49-F238E27FC236}">
              <a16:creationId xmlns:a16="http://schemas.microsoft.com/office/drawing/2014/main" id="{8818DA39-EF5E-4FE7-93EE-282738C2CB84}"/>
            </a:ext>
          </a:extLst>
        </xdr:cNvPr>
        <xdr:cNvSpPr/>
      </xdr:nvSpPr>
      <xdr:spPr>
        <a:xfrm>
          <a:off x="6992419" y="4775553"/>
          <a:ext cx="1561188" cy="648335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 12: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Rank-dependent </a:t>
          </a:r>
          <a:b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kumimoji="0" lang="en-GB" sz="1200" b="1" i="0" u="none" strike="noStrike" kern="1200" cap="none" spc="0" normalizeH="0" baseline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equity weights</a:t>
          </a:r>
        </a:p>
      </xdr:txBody>
    </xdr:sp>
    <xdr:clientData/>
  </xdr:twoCellAnchor>
  <xdr:oneCellAnchor>
    <xdr:from>
      <xdr:col>0</xdr:col>
      <xdr:colOff>220134</xdr:colOff>
      <xdr:row>29</xdr:row>
      <xdr:rowOff>0</xdr:rowOff>
    </xdr:from>
    <xdr:ext cx="3743325" cy="120650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58D5C804-91F5-461D-89B0-CA2E42763B14}"/>
            </a:ext>
          </a:extLst>
        </xdr:cNvPr>
        <xdr:cNvSpPr txBox="1"/>
      </xdr:nvSpPr>
      <xdr:spPr>
        <a:xfrm>
          <a:off x="220134" y="5147733"/>
          <a:ext cx="3743325" cy="12065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400" b="1" baseline="0"/>
            <a:t>This exercise was produced by Ole Norheim and edited by Richard Cookson. It draws on an earlier version produced by Richard Cookson with help from James Love-Koh and Susan Griffin.</a:t>
          </a:r>
        </a:p>
        <a:p>
          <a:endParaRPr lang="en-GB" sz="1400" b="1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31749</xdr:colOff>
      <xdr:row>10</xdr:row>
      <xdr:rowOff>88900</xdr:rowOff>
    </xdr:from>
    <xdr:to>
      <xdr:col>11</xdr:col>
      <xdr:colOff>610176</xdr:colOff>
      <xdr:row>15</xdr:row>
      <xdr:rowOff>22225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8A13C0-5F79-4746-A1E1-09C483D7A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5999" y="1946275"/>
          <a:ext cx="3007302" cy="838200"/>
        </a:xfrm>
        <a:prstGeom prst="rect">
          <a:avLst/>
        </a:prstGeom>
      </xdr:spPr>
    </xdr:pic>
    <xdr:clientData/>
  </xdr:twoCellAnchor>
  <xdr:twoCellAnchor editAs="oneCell">
    <xdr:from>
      <xdr:col>8</xdr:col>
      <xdr:colOff>22224</xdr:colOff>
      <xdr:row>18</xdr:row>
      <xdr:rowOff>69850</xdr:rowOff>
    </xdr:from>
    <xdr:to>
      <xdr:col>10</xdr:col>
      <xdr:colOff>739139</xdr:colOff>
      <xdr:row>22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136232A-7169-1642-9AA4-4C96C8FDC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6474" y="3384550"/>
          <a:ext cx="2336165" cy="777875"/>
        </a:xfrm>
        <a:prstGeom prst="rect">
          <a:avLst/>
        </a:prstGeom>
      </xdr:spPr>
    </xdr:pic>
    <xdr:clientData/>
  </xdr:twoCellAnchor>
  <xdr:twoCellAnchor>
    <xdr:from>
      <xdr:col>0</xdr:col>
      <xdr:colOff>76200</xdr:colOff>
      <xdr:row>0</xdr:row>
      <xdr:rowOff>28575</xdr:rowOff>
    </xdr:from>
    <xdr:to>
      <xdr:col>7</xdr:col>
      <xdr:colOff>238125</xdr:colOff>
      <xdr:row>33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DFC7D23-5CBD-47F4-8CFD-E5309D986181}"/>
            </a:ext>
          </a:extLst>
        </xdr:cNvPr>
        <xdr:cNvSpPr txBox="1"/>
      </xdr:nvSpPr>
      <xdr:spPr>
        <a:xfrm>
          <a:off x="76200" y="28575"/>
          <a:ext cx="6686550" cy="6086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Instructions</a:t>
          </a:r>
          <a:endParaRPr lang="en-GB" sz="1600"/>
        </a:p>
        <a:p>
          <a:endParaRPr lang="en-GB" sz="16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this exercise we work with Atkinson's Social Welfare Function (SWF)</a:t>
          </a:r>
          <a:r>
            <a:rPr lang="en-GB" sz="1200"/>
            <a:t> </a:t>
          </a:r>
          <a:endParaRPr lang="en-GB" sz="12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The aim is to do an equity trade-off analysis using SWFs as described in Chapter 13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You need to fill in the yellow highlighted cells</a:t>
          </a:r>
          <a:r>
            <a:rPr lang="en-GB" sz="1200"/>
            <a:t>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</a:p>
        <a:p>
          <a:endParaRPr lang="en-GB" sz="12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1. Go to sheet "Health distributions"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Fill in the table "Population level HALY gains"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Look at the table and figure showing the breakdown of net health impacts by subgroup in terms of population level HALYs</a:t>
          </a:r>
          <a:r>
            <a:rPr lang="en-GB" sz="1200"/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Question: Which option yields the highest net health impact (highest HALY gains)?</a:t>
          </a:r>
          <a:r>
            <a:rPr lang="en-GB" sz="1200"/>
            <a:t>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GB" sz="1200"/>
            <a:t> </a:t>
          </a:r>
        </a:p>
        <a:p>
          <a:endParaRPr lang="en-GB" sz="12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2. Go to sheet "Atkinson SWF" and complete the key formulas for EDEH and A(</a:t>
          </a:r>
          <a:r>
            <a:rPr lang="el-GR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ε)</a:t>
          </a:r>
          <a:r>
            <a:rPr lang="el-GR" sz="1200"/>
            <a:t> </a:t>
          </a:r>
          <a:endParaRPr lang="en-GB" sz="1200"/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Fill in the formula for EDEH in D17  </a:t>
          </a:r>
          <a:r>
            <a:rPr lang="en-GB" sz="1200"/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Tip: The first step is to understand the existing calculations in D6-D17. Notice that hi must be multiplied with subgroup population size.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Fill in the formuala for inequality A(</a:t>
          </a:r>
          <a:r>
            <a:rPr lang="el-GR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ε)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in D19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Fill in the other yellow cells in this table</a:t>
          </a:r>
          <a:r>
            <a:rPr lang="en-GB" sz="1200"/>
            <a:t> </a:t>
          </a:r>
        </a:p>
        <a:p>
          <a:endParaRPr lang="en-GB" sz="12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Go the the table labeled "Impacts on Welfare, Efficiency and Equity in Units of Population Level EDE HALYs"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+mn-lt"/>
            </a:rPr>
            <a:t>Fill in the yellow</a:t>
          </a:r>
          <a:r>
            <a:rPr lang="en-GB" sz="1200" b="0" i="0" u="none" strike="noStrike" baseline="0">
              <a:solidFill>
                <a:srgbClr val="000000"/>
              </a:solidFill>
              <a:effectLst/>
              <a:latin typeface="+mn-lt"/>
            </a:rPr>
            <a:t>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+mn-lt"/>
            </a:rPr>
            <a:t>cells</a:t>
          </a:r>
          <a:r>
            <a:rPr lang="en-GB" sz="1200">
              <a:latin typeface="+mn-lt"/>
            </a:rPr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Change epsilon (yellow cell C3) and see what happens</a:t>
          </a:r>
          <a:r>
            <a:rPr lang="en-GB" sz="1200"/>
            <a:t> </a:t>
          </a:r>
        </a:p>
        <a:p>
          <a:endParaRPr lang="en-GB" sz="12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3. Go to sheet "Sensitivity" and look at the graph</a:t>
          </a:r>
          <a:r>
            <a:rPr lang="en-GB" sz="1200"/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Tip: epsilon must be seet to 0 in sheet Atkinson (SWF) for the graph to display properly</a:t>
          </a:r>
          <a:r>
            <a:rPr lang="en-GB" sz="1200"/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Question: For which value of epsilon will Proportional Universal NRT yield more social welfare than Universal NRT?</a:t>
          </a:r>
          <a:r>
            <a:rPr lang="en-GB" sz="1200"/>
            <a:t> </a:t>
          </a:r>
          <a:r>
            <a:rPr lang="en-GB" sz="12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GB" sz="1200"/>
            <a:t> </a:t>
          </a:r>
        </a:p>
        <a:p>
          <a:endParaRPr lang="en-GB" sz="1200" b="1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2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4. Explore the "Equity-efficiency impact plane"</a:t>
          </a:r>
          <a:r>
            <a:rPr lang="en-GB" sz="1200"/>
            <a:t> </a:t>
          </a:r>
        </a:p>
        <a:p>
          <a:r>
            <a:rPr lang="en-GB" sz="1200" b="0" i="0" u="none" strike="noStrike">
              <a:solidFill>
                <a:srgbClr val="000000"/>
              </a:solidFill>
              <a:effectLst/>
              <a:latin typeface="+mn-lt"/>
            </a:rPr>
            <a:t>Note: Go back to sheet "Atkinson (SWF)" and change epsilon to see what happens on the plane</a:t>
          </a:r>
          <a:r>
            <a:rPr lang="en-GB" sz="1200">
              <a:latin typeface="+mn-lt"/>
            </a:rPr>
            <a:t> </a:t>
          </a:r>
        </a:p>
        <a:p>
          <a:r>
            <a:rPr lang="en-GB" sz="1200" b="0" i="1" u="none" strike="noStrike">
              <a:solidFill>
                <a:srgbClr val="000000"/>
              </a:solidFill>
              <a:effectLst/>
              <a:latin typeface="+mn-lt"/>
            </a:rPr>
            <a:t>Question: How can you explain this equity trade-off to decision makers?</a:t>
          </a:r>
          <a:r>
            <a:rPr lang="en-GB" sz="1200">
              <a:latin typeface="+mn-lt"/>
            </a:rPr>
            <a:t>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790576</xdr:colOff>
      <xdr:row>15</xdr:row>
      <xdr:rowOff>9525</xdr:rowOff>
    </xdr:from>
    <xdr:to>
      <xdr:col>5</xdr:col>
      <xdr:colOff>209551</xdr:colOff>
      <xdr:row>35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BA0D84-E2CE-A44E-808F-8B31E04CCF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6B56C4-6C7C-4D6A-A5F5-50858843F1D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0.80041</cdr:x>
      <cdr:y>0.62401</cdr:y>
    </cdr:from>
    <cdr:to>
      <cdr:x>0.97441</cdr:x>
      <cdr:y>0.70142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E5017553-7A62-4414-9E3D-514B15654BB3}"/>
            </a:ext>
          </a:extLst>
        </cdr:cNvPr>
        <cdr:cNvSpPr/>
      </cdr:nvSpPr>
      <cdr:spPr>
        <a:xfrm xmlns:a="http://schemas.openxmlformats.org/drawingml/2006/main">
          <a:off x="7448550" y="3762375"/>
          <a:ext cx="1619250" cy="46672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b="1">
              <a:solidFill>
                <a:schemeClr val="tx1"/>
              </a:solidFill>
            </a:rPr>
            <a:t>NB:</a:t>
          </a:r>
          <a:r>
            <a:rPr lang="en-US" b="1" baseline="0">
              <a:solidFill>
                <a:schemeClr val="tx1"/>
              </a:solidFill>
            </a:rPr>
            <a:t>  This figure only works when epsilon = 0</a:t>
          </a:r>
          <a:endParaRPr lang="en-US" b="1">
            <a:solidFill>
              <a:schemeClr val="tx1"/>
            </a:solidFill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83608" y="57150"/>
    <xdr:ext cx="8681493" cy="629313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9A033E-B3D1-7D4A-8C3B-36FD0F450DB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hon\Dropbox\@%20OFFLINE%20Jobb%202016\Excel\Practical%20DCEA%20student%20file_With%20baseline_With%20pure%20health%20example_OF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 Fina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C0413-D1C5-4635-AC11-8D812537C16A}">
  <sheetPr codeName="Sheet1"/>
  <dimension ref="A1:I28"/>
  <sheetViews>
    <sheetView tabSelected="1" workbookViewId="0"/>
  </sheetViews>
  <sheetFormatPr defaultRowHeight="14.25" x14ac:dyDescent="0.2"/>
  <cols>
    <col min="3" max="3" width="13.5" bestFit="1" customWidth="1"/>
  </cols>
  <sheetData>
    <row r="1" spans="1:9" ht="23.25" x14ac:dyDescent="0.35">
      <c r="A1" s="11" t="s">
        <v>52</v>
      </c>
      <c r="I1" s="10" t="s">
        <v>53</v>
      </c>
    </row>
    <row r="22" spans="2:4" ht="15" x14ac:dyDescent="0.25">
      <c r="B22" s="3"/>
      <c r="C22" s="9" t="s">
        <v>46</v>
      </c>
      <c r="D22" s="4"/>
    </row>
    <row r="23" spans="2:4" x14ac:dyDescent="0.2">
      <c r="B23" s="2"/>
      <c r="D23" s="5"/>
    </row>
    <row r="24" spans="2:4" ht="15" x14ac:dyDescent="0.25">
      <c r="B24" s="2"/>
      <c r="C24" s="14" t="s">
        <v>15</v>
      </c>
      <c r="D24" s="5"/>
    </row>
    <row r="25" spans="2:4" ht="15" x14ac:dyDescent="0.25">
      <c r="B25" s="2"/>
      <c r="C25" s="15" t="s">
        <v>14</v>
      </c>
      <c r="D25" s="5"/>
    </row>
    <row r="26" spans="2:4" ht="15" x14ac:dyDescent="0.25">
      <c r="B26" s="2"/>
      <c r="C26" s="13" t="s">
        <v>13</v>
      </c>
      <c r="D26" s="5"/>
    </row>
    <row r="27" spans="2:4" ht="15" x14ac:dyDescent="0.25">
      <c r="B27" s="2"/>
      <c r="C27" s="16" t="s">
        <v>47</v>
      </c>
      <c r="D27" s="5"/>
    </row>
    <row r="28" spans="2:4" x14ac:dyDescent="0.2">
      <c r="B28" s="6"/>
      <c r="C28" s="7"/>
      <c r="D28" s="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">
    <tabColor rgb="FFFF0000"/>
  </sheetPr>
  <dimension ref="I8:K18"/>
  <sheetViews>
    <sheetView workbookViewId="0"/>
  </sheetViews>
  <sheetFormatPr defaultColWidth="10.625" defaultRowHeight="14.25" x14ac:dyDescent="0.2"/>
  <cols>
    <col min="1" max="1" width="16.875" customWidth="1"/>
    <col min="3" max="3" width="15.625" customWidth="1"/>
  </cols>
  <sheetData>
    <row r="8" spans="9:11" ht="18" x14ac:dyDescent="0.25">
      <c r="I8" s="1" t="s">
        <v>49</v>
      </c>
    </row>
    <row r="10" spans="9:11" ht="48" customHeight="1" x14ac:dyDescent="0.25">
      <c r="I10" s="80" t="s">
        <v>51</v>
      </c>
      <c r="J10" s="80"/>
      <c r="K10" s="80"/>
    </row>
    <row r="18" spans="9:9" ht="15" x14ac:dyDescent="0.25">
      <c r="I18" s="10" t="s">
        <v>50</v>
      </c>
    </row>
  </sheetData>
  <mergeCells count="1">
    <mergeCell ref="I10:K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830B5-4402-1445-BC22-F3942AC7B82F}">
  <sheetPr codeName="Sheet3"/>
  <dimension ref="A1:M16"/>
  <sheetViews>
    <sheetView workbookViewId="0"/>
  </sheetViews>
  <sheetFormatPr defaultColWidth="10.625" defaultRowHeight="14.25" x14ac:dyDescent="0.2"/>
  <cols>
    <col min="2" max="2" width="21.875" customWidth="1"/>
    <col min="3" max="3" width="12.125" customWidth="1"/>
    <col min="4" max="4" width="12.875" bestFit="1" customWidth="1"/>
    <col min="5" max="6" width="10.875" bestFit="1" customWidth="1"/>
    <col min="7" max="7" width="11.25" customWidth="1"/>
    <col min="8" max="8" width="12.375" customWidth="1"/>
    <col min="9" max="9" width="14.625" customWidth="1"/>
    <col min="10" max="10" width="13.5" customWidth="1"/>
    <col min="11" max="11" width="13.375" customWidth="1"/>
    <col min="12" max="12" width="14.625" customWidth="1"/>
    <col min="13" max="13" width="10.375" customWidth="1"/>
    <col min="14" max="14" width="12" bestFit="1" customWidth="1"/>
  </cols>
  <sheetData>
    <row r="1" spans="1:13" ht="18" x14ac:dyDescent="0.25">
      <c r="A1" s="18"/>
      <c r="B1" s="1" t="s">
        <v>36</v>
      </c>
      <c r="C1" s="18"/>
      <c r="D1" s="18"/>
      <c r="E1" s="18"/>
      <c r="F1" s="18"/>
      <c r="G1" s="18"/>
      <c r="H1" s="46"/>
      <c r="I1" s="46"/>
      <c r="J1" s="46"/>
      <c r="K1" s="46"/>
      <c r="L1" s="46"/>
      <c r="M1" s="46"/>
    </row>
    <row r="2" spans="1:13" ht="15.75" customHeight="1" x14ac:dyDescent="0.25">
      <c r="A2" s="18"/>
      <c r="B2" s="1"/>
      <c r="C2" s="18"/>
      <c r="D2" s="18"/>
      <c r="E2" s="18"/>
      <c r="F2" s="18"/>
      <c r="G2" s="18"/>
      <c r="H2" s="44"/>
      <c r="I2" s="44"/>
      <c r="J2" s="44"/>
      <c r="K2" s="44"/>
      <c r="L2" s="44"/>
      <c r="M2" s="44"/>
    </row>
    <row r="3" spans="1:13" ht="15" x14ac:dyDescent="0.25">
      <c r="A3" s="18"/>
      <c r="B3" s="18"/>
      <c r="C3" s="18"/>
      <c r="D3" s="81" t="s">
        <v>37</v>
      </c>
      <c r="E3" s="81"/>
      <c r="F3" s="81"/>
      <c r="G3" s="18"/>
      <c r="H3" s="81" t="s">
        <v>26</v>
      </c>
      <c r="I3" s="81"/>
      <c r="J3" s="81"/>
    </row>
    <row r="4" spans="1:13" ht="28.5" x14ac:dyDescent="0.2">
      <c r="A4" s="18"/>
      <c r="B4" s="19" t="s">
        <v>48</v>
      </c>
      <c r="C4" s="20" t="s">
        <v>0</v>
      </c>
      <c r="D4" s="20" t="s">
        <v>16</v>
      </c>
      <c r="E4" s="20" t="s">
        <v>18</v>
      </c>
      <c r="F4" s="21" t="s">
        <v>17</v>
      </c>
      <c r="G4" s="18"/>
      <c r="H4" s="19" t="s">
        <v>19</v>
      </c>
      <c r="I4" s="20" t="s">
        <v>20</v>
      </c>
      <c r="J4" s="21" t="s">
        <v>21</v>
      </c>
    </row>
    <row r="5" spans="1:13" x14ac:dyDescent="0.2">
      <c r="A5" s="22"/>
      <c r="B5" s="23" t="s">
        <v>6</v>
      </c>
      <c r="C5" s="75">
        <v>7279927</v>
      </c>
      <c r="D5" s="76">
        <v>61.925213745047813</v>
      </c>
      <c r="E5" s="76">
        <v>61.92536672465171</v>
      </c>
      <c r="F5" s="76">
        <v>61.925418362692895</v>
      </c>
      <c r="G5" s="18"/>
      <c r="H5" s="48"/>
      <c r="I5" s="48"/>
      <c r="J5" s="49"/>
    </row>
    <row r="6" spans="1:13" x14ac:dyDescent="0.2">
      <c r="A6" s="22"/>
      <c r="B6" s="23" t="s">
        <v>1</v>
      </c>
      <c r="C6" s="75">
        <v>3959316</v>
      </c>
      <c r="D6" s="76">
        <v>65.953454828519668</v>
      </c>
      <c r="E6" s="76">
        <v>65.95356057161824</v>
      </c>
      <c r="F6" s="76">
        <v>65.953577414517284</v>
      </c>
      <c r="G6" s="18"/>
      <c r="H6" s="48"/>
      <c r="I6" s="48"/>
      <c r="J6" s="49"/>
    </row>
    <row r="7" spans="1:13" x14ac:dyDescent="0.2">
      <c r="A7" s="22"/>
      <c r="B7" s="23" t="s">
        <v>7</v>
      </c>
      <c r="C7" s="75">
        <v>5050982</v>
      </c>
      <c r="D7" s="76">
        <v>66.81695247332172</v>
      </c>
      <c r="E7" s="76">
        <v>66.817065204895215</v>
      </c>
      <c r="F7" s="76">
        <v>66.817076458360418</v>
      </c>
      <c r="G7" s="18"/>
      <c r="H7" s="48"/>
      <c r="I7" s="48"/>
      <c r="J7" s="49"/>
    </row>
    <row r="8" spans="1:13" x14ac:dyDescent="0.2">
      <c r="A8" s="22"/>
      <c r="B8" s="23" t="s">
        <v>8</v>
      </c>
      <c r="C8" s="75">
        <v>4616011</v>
      </c>
      <c r="D8" s="76">
        <v>68.975036101886801</v>
      </c>
      <c r="E8" s="76">
        <v>68.975147647239979</v>
      </c>
      <c r="F8" s="76">
        <v>68.975134661805484</v>
      </c>
      <c r="G8" s="18"/>
      <c r="H8" s="48"/>
      <c r="I8" s="48"/>
      <c r="J8" s="49"/>
    </row>
    <row r="9" spans="1:13" x14ac:dyDescent="0.2">
      <c r="A9" s="22"/>
      <c r="B9" s="23" t="s">
        <v>2</v>
      </c>
      <c r="C9" s="75">
        <v>6331048</v>
      </c>
      <c r="D9" s="76">
        <v>70.344928147144799</v>
      </c>
      <c r="E9" s="76">
        <v>70.345009341331306</v>
      </c>
      <c r="F9" s="76">
        <v>70.345002492322649</v>
      </c>
      <c r="G9" s="18"/>
      <c r="H9" s="48"/>
      <c r="I9" s="48"/>
      <c r="J9" s="49"/>
    </row>
    <row r="10" spans="1:13" x14ac:dyDescent="0.2">
      <c r="A10" s="22"/>
      <c r="B10" s="23" t="s">
        <v>3</v>
      </c>
      <c r="C10" s="75">
        <v>6474305</v>
      </c>
      <c r="D10" s="76">
        <v>72.213544204351976</v>
      </c>
      <c r="E10" s="76">
        <v>72.213646949791766</v>
      </c>
      <c r="F10" s="76">
        <v>72.213622276246156</v>
      </c>
      <c r="G10" s="18"/>
      <c r="H10" s="48"/>
      <c r="I10" s="48"/>
      <c r="J10" s="49"/>
    </row>
    <row r="11" spans="1:13" x14ac:dyDescent="0.2">
      <c r="A11" s="22"/>
      <c r="B11" s="23" t="s">
        <v>9</v>
      </c>
      <c r="C11" s="75">
        <v>4701015</v>
      </c>
      <c r="D11" s="76">
        <v>72.648214965877315</v>
      </c>
      <c r="E11" s="76">
        <v>72.64828737006286</v>
      </c>
      <c r="F11" s="76">
        <v>72.648266310695817</v>
      </c>
      <c r="G11" s="18"/>
      <c r="H11" s="48"/>
      <c r="I11" s="48"/>
      <c r="J11" s="49"/>
    </row>
    <row r="12" spans="1:13" x14ac:dyDescent="0.2">
      <c r="A12" s="22"/>
      <c r="B12" s="23" t="s">
        <v>10</v>
      </c>
      <c r="C12" s="75">
        <v>4159448</v>
      </c>
      <c r="D12" s="76">
        <v>74.561155997724143</v>
      </c>
      <c r="E12" s="76">
        <v>74.561219777707066</v>
      </c>
      <c r="F12" s="76">
        <v>74.561201160567492</v>
      </c>
      <c r="G12" s="18"/>
      <c r="H12" s="48"/>
      <c r="I12" s="48"/>
      <c r="J12" s="49"/>
    </row>
    <row r="13" spans="1:13" x14ac:dyDescent="0.2">
      <c r="A13" s="22"/>
      <c r="B13" s="23" t="s">
        <v>4</v>
      </c>
      <c r="C13" s="75">
        <v>6194904</v>
      </c>
      <c r="D13" s="76">
        <v>75.597859352178702</v>
      </c>
      <c r="E13" s="76">
        <v>75.597916460553989</v>
      </c>
      <c r="F13" s="76">
        <v>75.597895401169012</v>
      </c>
      <c r="G13" s="18"/>
      <c r="H13" s="48"/>
      <c r="I13" s="48"/>
      <c r="J13" s="49"/>
    </row>
    <row r="14" spans="1:13" x14ac:dyDescent="0.2">
      <c r="A14" s="22"/>
      <c r="B14" s="24" t="s">
        <v>5</v>
      </c>
      <c r="C14" s="75">
        <v>6501111</v>
      </c>
      <c r="D14" s="76">
        <v>77.323143845980766</v>
      </c>
      <c r="E14" s="76">
        <v>77.323203978587571</v>
      </c>
      <c r="F14" s="76">
        <v>77.323185361418382</v>
      </c>
      <c r="G14" s="18"/>
      <c r="H14" s="48"/>
      <c r="I14" s="48"/>
      <c r="J14" s="49"/>
    </row>
    <row r="15" spans="1:13" x14ac:dyDescent="0.2">
      <c r="A15" s="18"/>
      <c r="B15" s="26" t="s">
        <v>45</v>
      </c>
      <c r="C15" s="38">
        <f>AVERAGE(C5:C14)</f>
        <v>5526806.7000000002</v>
      </c>
      <c r="D15" s="25">
        <f>SUMPRODUCT($C5:$C14,D5:D14)/SUM($C5:$C14)</f>
        <v>70.62619727284374</v>
      </c>
      <c r="E15" s="25">
        <f t="shared" ref="E15:F15" si="0">SUMPRODUCT($C5:$C14,E5:E14)/SUM($C5:$C14)</f>
        <v>70.626290387595901</v>
      </c>
      <c r="F15" s="25">
        <f t="shared" si="0"/>
        <v>70.626286922152346</v>
      </c>
      <c r="G15" s="47" t="s">
        <v>44</v>
      </c>
      <c r="H15" s="77">
        <f>SUM(H5:H14)</f>
        <v>0</v>
      </c>
      <c r="I15" s="77">
        <f t="shared" ref="I15:J15" si="1">SUM(I5:I14)</f>
        <v>0</v>
      </c>
      <c r="J15" s="77">
        <f t="shared" si="1"/>
        <v>0</v>
      </c>
    </row>
    <row r="16" spans="1:13" x14ac:dyDescent="0.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</sheetData>
  <mergeCells count="2">
    <mergeCell ref="D3:F3"/>
    <mergeCell ref="H3:J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"/>
  <dimension ref="A1:P49"/>
  <sheetViews>
    <sheetView workbookViewId="0"/>
  </sheetViews>
  <sheetFormatPr defaultColWidth="10.625" defaultRowHeight="14.25" x14ac:dyDescent="0.2"/>
  <cols>
    <col min="2" max="2" width="21.875" customWidth="1"/>
    <col min="3" max="3" width="12.875" customWidth="1"/>
    <col min="4" max="4" width="12.875" bestFit="1" customWidth="1"/>
    <col min="5" max="5" width="10.875" bestFit="1" customWidth="1"/>
    <col min="6" max="6" width="14.375" customWidth="1"/>
    <col min="7" max="7" width="14" customWidth="1"/>
    <col min="8" max="8" width="13.5" customWidth="1"/>
    <col min="9" max="9" width="33.875" customWidth="1"/>
    <col min="10" max="10" width="14.5" customWidth="1"/>
    <col min="11" max="11" width="14.375" customWidth="1"/>
    <col min="12" max="12" width="11.875" customWidth="1"/>
    <col min="13" max="13" width="12" bestFit="1" customWidth="1"/>
  </cols>
  <sheetData>
    <row r="1" spans="1:12" ht="18" x14ac:dyDescent="0.25">
      <c r="A1" s="18"/>
      <c r="B1" s="1" t="s">
        <v>38</v>
      </c>
      <c r="C1" s="18"/>
      <c r="D1" s="18"/>
      <c r="E1" s="18"/>
      <c r="F1" s="18"/>
      <c r="G1" s="18"/>
      <c r="H1" s="18"/>
      <c r="I1" s="18"/>
      <c r="J1" s="18"/>
      <c r="K1" s="18"/>
    </row>
    <row r="2" spans="1:12" ht="15" x14ac:dyDescent="0.25">
      <c r="A2" s="18"/>
      <c r="B2" s="10"/>
      <c r="C2" s="18"/>
      <c r="D2" s="18"/>
      <c r="E2" s="18"/>
      <c r="F2" s="18"/>
      <c r="G2" s="18"/>
      <c r="H2" s="18"/>
      <c r="I2" s="18"/>
      <c r="J2" s="18"/>
      <c r="K2" s="18"/>
    </row>
    <row r="3" spans="1:12" ht="28.5" customHeight="1" x14ac:dyDescent="0.25">
      <c r="A3" s="18"/>
      <c r="B3" s="57" t="s">
        <v>42</v>
      </c>
      <c r="C3" s="58">
        <v>0</v>
      </c>
      <c r="D3" s="59" t="s">
        <v>40</v>
      </c>
      <c r="E3" s="18"/>
      <c r="F3" s="18"/>
      <c r="G3" s="18"/>
      <c r="H3" s="18"/>
      <c r="I3" s="18"/>
      <c r="J3" s="18"/>
      <c r="K3" s="18"/>
    </row>
    <row r="4" spans="1:12" ht="23.1" customHeight="1" x14ac:dyDescent="0.2">
      <c r="A4" s="18"/>
      <c r="B4" s="18"/>
      <c r="C4" s="18"/>
      <c r="D4" s="18"/>
      <c r="E4" s="18"/>
      <c r="F4" s="18"/>
    </row>
    <row r="5" spans="1:12" ht="28.5" x14ac:dyDescent="0.25">
      <c r="A5" s="18"/>
      <c r="B5" s="19" t="s">
        <v>25</v>
      </c>
      <c r="C5" s="20" t="s">
        <v>0</v>
      </c>
      <c r="D5" s="20" t="s">
        <v>16</v>
      </c>
      <c r="E5" s="20" t="s">
        <v>18</v>
      </c>
      <c r="F5" s="21" t="s">
        <v>17</v>
      </c>
      <c r="I5" s="18"/>
      <c r="J5" s="85" t="s">
        <v>32</v>
      </c>
      <c r="K5" s="85"/>
      <c r="L5" s="85"/>
    </row>
    <row r="6" spans="1:12" x14ac:dyDescent="0.2">
      <c r="A6" s="18"/>
      <c r="B6" s="23" t="str">
        <f>'Health distributions '!B5</f>
        <v>N1</v>
      </c>
      <c r="C6" s="41">
        <f>'Health distributions '!C5</f>
        <v>7279927</v>
      </c>
      <c r="D6" s="32">
        <f>('Health distributions '!D5^(1-$C$3))*$C6</f>
        <v>450811035.5233447</v>
      </c>
      <c r="E6" s="50"/>
      <c r="F6" s="51"/>
      <c r="I6" s="18"/>
      <c r="J6" s="19" t="s">
        <v>19</v>
      </c>
      <c r="K6" s="20" t="s">
        <v>20</v>
      </c>
      <c r="L6" s="21" t="s">
        <v>21</v>
      </c>
    </row>
    <row r="7" spans="1:12" x14ac:dyDescent="0.2">
      <c r="A7" s="18"/>
      <c r="B7" s="23" t="str">
        <f>'Health distributions '!B6</f>
        <v>S1</v>
      </c>
      <c r="C7" s="41">
        <f>'Health distributions '!C6</f>
        <v>3959316</v>
      </c>
      <c r="D7" s="32">
        <f>('Health distributions '!D6^(1-$C$3))*$C7</f>
        <v>261130568.95783517</v>
      </c>
      <c r="E7" s="50"/>
      <c r="F7" s="51"/>
      <c r="I7" s="18" t="s">
        <v>27</v>
      </c>
      <c r="J7" s="73">
        <f>(E18-D18)*pop</f>
        <v>-3903373402.8307452</v>
      </c>
      <c r="K7" s="69">
        <f>(F18-D18)*pop</f>
        <v>-3903373402.8307452</v>
      </c>
      <c r="L7" s="70">
        <f>(F18-E18)*pop</f>
        <v>0</v>
      </c>
    </row>
    <row r="8" spans="1:12" x14ac:dyDescent="0.2">
      <c r="A8" s="18"/>
      <c r="B8" s="23" t="str">
        <f>'Health distributions '!B7</f>
        <v>N2</v>
      </c>
      <c r="C8" s="41">
        <f>'Health distributions '!C7</f>
        <v>5050982</v>
      </c>
      <c r="D8" s="32">
        <f>('Health distributions '!D7^(1-$C$3))*$C8</f>
        <v>337491224.23760349</v>
      </c>
      <c r="E8" s="50"/>
      <c r="F8" s="51"/>
      <c r="I8" s="18" t="s">
        <v>28</v>
      </c>
      <c r="J8" s="73">
        <f>'Health distributions '!H15</f>
        <v>0</v>
      </c>
      <c r="K8" s="69">
        <f>'Health distributions '!I15</f>
        <v>0</v>
      </c>
      <c r="L8" s="70">
        <f>'Health distributions '!J15</f>
        <v>0</v>
      </c>
    </row>
    <row r="9" spans="1:12" x14ac:dyDescent="0.2">
      <c r="A9" s="18"/>
      <c r="B9" s="23" t="str">
        <f>'Health distributions '!B8</f>
        <v>N3</v>
      </c>
      <c r="C9" s="41">
        <f>'Health distributions '!C8</f>
        <v>4616011</v>
      </c>
      <c r="D9" s="32">
        <f>('Health distributions '!D8^(1-$C$3))*$C9</f>
        <v>318389525.3717066</v>
      </c>
      <c r="E9" s="50"/>
      <c r="F9" s="51"/>
      <c r="G9" s="18"/>
      <c r="H9" s="18"/>
      <c r="I9" s="18" t="s">
        <v>29</v>
      </c>
      <c r="J9" s="74">
        <f>J7-J8</f>
        <v>-3903373402.8307452</v>
      </c>
      <c r="K9" s="71">
        <f t="shared" ref="K9:L9" si="0">K7-K8</f>
        <v>-3903373402.8307452</v>
      </c>
      <c r="L9" s="72">
        <f t="shared" si="0"/>
        <v>0</v>
      </c>
    </row>
    <row r="10" spans="1:12" x14ac:dyDescent="0.2">
      <c r="A10" s="18"/>
      <c r="B10" s="23" t="str">
        <f>'Health distributions '!B9</f>
        <v>S2</v>
      </c>
      <c r="C10" s="41">
        <f>'Health distributions '!C9</f>
        <v>6331048</v>
      </c>
      <c r="D10" s="32">
        <f>('Health distributions '!D9^(1-$C$3))*$C10</f>
        <v>445357116.65612477</v>
      </c>
      <c r="E10" s="50"/>
      <c r="F10" s="51"/>
      <c r="G10" s="18"/>
      <c r="H10" s="18"/>
    </row>
    <row r="11" spans="1:12" x14ac:dyDescent="0.2">
      <c r="A11" s="18"/>
      <c r="B11" s="23" t="str">
        <f>'Health distributions '!B10</f>
        <v>S3</v>
      </c>
      <c r="C11" s="41">
        <f>'Health distributions '!C10</f>
        <v>6474305</v>
      </c>
      <c r="D11" s="32">
        <f>('Health distributions '!D10^(1-$C$3))*$C11</f>
        <v>467532510.30995703</v>
      </c>
      <c r="E11" s="50"/>
      <c r="F11" s="51"/>
      <c r="G11" s="18"/>
      <c r="H11" s="18"/>
    </row>
    <row r="12" spans="1:12" x14ac:dyDescent="0.2">
      <c r="A12" s="18"/>
      <c r="B12" s="23" t="str">
        <f>'Health distributions '!B11</f>
        <v>N4</v>
      </c>
      <c r="C12" s="41">
        <f>'Health distributions '!C11</f>
        <v>4701015</v>
      </c>
      <c r="D12" s="32">
        <f>('Health distributions '!D11^(1-$C$3))*$C12</f>
        <v>341520348.27781373</v>
      </c>
      <c r="E12" s="50"/>
      <c r="F12" s="51"/>
      <c r="G12" s="18"/>
      <c r="H12" s="18"/>
    </row>
    <row r="13" spans="1:12" x14ac:dyDescent="0.2">
      <c r="A13" s="18"/>
      <c r="B13" s="23" t="str">
        <f>'Health distributions '!B12</f>
        <v>N5</v>
      </c>
      <c r="C13" s="41">
        <f>'Health distributions '!C12</f>
        <v>4159448</v>
      </c>
      <c r="D13" s="32">
        <f>('Health distributions '!D12^(1-$C$3))*$C13</f>
        <v>310133251.19242167</v>
      </c>
      <c r="E13" s="50"/>
      <c r="F13" s="51"/>
      <c r="G13" s="18"/>
      <c r="H13" s="18"/>
    </row>
    <row r="14" spans="1:12" x14ac:dyDescent="0.2">
      <c r="A14" s="18"/>
      <c r="B14" s="23" t="str">
        <f>'Health distributions '!B13</f>
        <v>S4</v>
      </c>
      <c r="C14" s="41">
        <f>'Health distributions '!C13</f>
        <v>6194904</v>
      </c>
      <c r="D14" s="32">
        <f>('Health distributions '!D13^(1-$C$3))*$C14</f>
        <v>468321481.29224926</v>
      </c>
      <c r="E14" s="50"/>
      <c r="F14" s="51"/>
      <c r="G14" s="18"/>
      <c r="H14" s="18"/>
    </row>
    <row r="15" spans="1:12" x14ac:dyDescent="0.2">
      <c r="A15" s="18"/>
      <c r="B15" s="23" t="str">
        <f>'Health distributions '!B14</f>
        <v>S5</v>
      </c>
      <c r="C15" s="41">
        <f>'Health distributions '!C14</f>
        <v>6501111</v>
      </c>
      <c r="D15" s="32">
        <f>('Health distributions '!D14^(1-$C$3))*$C15</f>
        <v>502686341.01168787</v>
      </c>
      <c r="E15" s="50"/>
      <c r="F15" s="51"/>
      <c r="G15" s="18"/>
      <c r="H15" s="18"/>
      <c r="I15" s="18"/>
      <c r="J15" s="18"/>
      <c r="K15" s="18"/>
      <c r="L15" s="18"/>
    </row>
    <row r="16" spans="1:12" ht="15" x14ac:dyDescent="0.25">
      <c r="A16" s="18"/>
      <c r="B16" s="27" t="s">
        <v>11</v>
      </c>
      <c r="C16" s="60">
        <f>SUM(C6:C15)</f>
        <v>55268067</v>
      </c>
      <c r="D16" s="31">
        <f>SUM(D6:D15)</f>
        <v>3903373402.8307447</v>
      </c>
      <c r="E16" s="52"/>
      <c r="F16" s="53"/>
      <c r="G16" s="18"/>
      <c r="H16" s="18"/>
      <c r="I16" s="18"/>
      <c r="J16" s="18"/>
      <c r="K16" s="18"/>
      <c r="L16" s="18"/>
    </row>
    <row r="17" spans="1:16" ht="15" x14ac:dyDescent="0.25">
      <c r="A17" s="18"/>
      <c r="B17" s="28" t="s">
        <v>12</v>
      </c>
      <c r="C17" s="39"/>
      <c r="D17" s="32">
        <f>D16/$C16</f>
        <v>70.62619727284374</v>
      </c>
      <c r="E17" s="50"/>
      <c r="F17" s="51"/>
      <c r="G17" s="18"/>
      <c r="H17" s="18"/>
      <c r="I17" s="18"/>
      <c r="J17" s="18"/>
      <c r="K17" s="18"/>
      <c r="L17" s="18"/>
    </row>
    <row r="18" spans="1:16" ht="15" x14ac:dyDescent="0.25">
      <c r="A18" s="18"/>
      <c r="B18" s="28" t="s">
        <v>30</v>
      </c>
      <c r="C18" s="39"/>
      <c r="D18" s="78">
        <f>D17^(1/(1-$C$3))</f>
        <v>70.62619727284374</v>
      </c>
      <c r="E18" s="54"/>
      <c r="F18" s="79"/>
      <c r="G18" s="18"/>
      <c r="H18" s="35"/>
      <c r="I18" s="35"/>
      <c r="J18" s="35"/>
      <c r="K18" s="36"/>
      <c r="L18" s="36"/>
      <c r="M18" s="37"/>
      <c r="N18" s="37"/>
      <c r="O18" s="37"/>
      <c r="P18" s="37"/>
    </row>
    <row r="19" spans="1:16" ht="15" x14ac:dyDescent="0.25">
      <c r="A19" s="18"/>
      <c r="B19" s="29" t="s">
        <v>31</v>
      </c>
      <c r="C19" s="40"/>
      <c r="D19" s="55"/>
      <c r="E19" s="55"/>
      <c r="F19" s="56"/>
      <c r="G19" s="18"/>
      <c r="H19" s="18"/>
      <c r="I19" s="18"/>
      <c r="J19" s="18"/>
      <c r="K19" s="18"/>
      <c r="L19" s="18"/>
    </row>
    <row r="20" spans="1:16" ht="15" x14ac:dyDescent="0.25">
      <c r="A20" s="18"/>
      <c r="B20" s="10" t="s">
        <v>43</v>
      </c>
      <c r="C20" s="18"/>
      <c r="D20" s="18"/>
      <c r="E20" s="33">
        <f>-(E19-D19)*10000</f>
        <v>0</v>
      </c>
      <c r="F20" s="33">
        <f>-(F19-D19)*10000</f>
        <v>0</v>
      </c>
      <c r="G20" s="33"/>
      <c r="H20" s="18"/>
      <c r="I20" s="18"/>
      <c r="J20" s="18"/>
      <c r="K20" s="18"/>
      <c r="L20" s="18"/>
    </row>
    <row r="21" spans="1:16" x14ac:dyDescent="0.2">
      <c r="A21" s="18"/>
      <c r="B21" s="18"/>
      <c r="C21" s="18"/>
      <c r="D21" s="18"/>
      <c r="E21" s="33"/>
      <c r="F21" s="33"/>
      <c r="G21" s="33"/>
      <c r="H21" s="18"/>
      <c r="I21" s="18"/>
      <c r="J21" s="18"/>
      <c r="K21" s="18"/>
      <c r="L21" s="18"/>
    </row>
    <row r="22" spans="1:16" x14ac:dyDescent="0.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1:16" ht="15" x14ac:dyDescent="0.25">
      <c r="A23" s="30"/>
      <c r="B23" s="10" t="s">
        <v>41</v>
      </c>
      <c r="C23" s="30"/>
      <c r="D23" s="30"/>
      <c r="E23" s="30"/>
      <c r="F23" s="30"/>
      <c r="G23" s="30"/>
      <c r="H23" s="30"/>
      <c r="I23" s="18"/>
      <c r="J23" s="18"/>
      <c r="K23" s="18"/>
    </row>
    <row r="24" spans="1:16" ht="24" customHeight="1" x14ac:dyDescent="0.2">
      <c r="A24" s="18"/>
      <c r="B24" s="45"/>
      <c r="C24" s="82" t="s">
        <v>35</v>
      </c>
      <c r="D24" s="83"/>
      <c r="E24" s="84"/>
      <c r="F24" s="82" t="s">
        <v>34</v>
      </c>
      <c r="G24" s="83"/>
      <c r="H24" s="84"/>
      <c r="I24" s="18"/>
      <c r="J24" s="18"/>
      <c r="K24" s="18"/>
    </row>
    <row r="25" spans="1:16" ht="42.75" x14ac:dyDescent="0.2">
      <c r="A25" s="18"/>
      <c r="B25" s="19" t="s">
        <v>22</v>
      </c>
      <c r="C25" s="20" t="s">
        <v>16</v>
      </c>
      <c r="D25" s="20" t="s">
        <v>18</v>
      </c>
      <c r="E25" s="21" t="s">
        <v>17</v>
      </c>
      <c r="F25" s="21" t="s">
        <v>23</v>
      </c>
      <c r="G25" s="21" t="s">
        <v>24</v>
      </c>
      <c r="H25" s="21" t="s">
        <v>33</v>
      </c>
      <c r="I25" s="43"/>
      <c r="J25" s="43"/>
    </row>
    <row r="26" spans="1:16" x14ac:dyDescent="0.2">
      <c r="A26" s="12"/>
      <c r="B26" s="61">
        <v>0</v>
      </c>
      <c r="C26" s="62">
        <f>D18</f>
        <v>70.62619727284374</v>
      </c>
      <c r="D26" s="62">
        <f t="shared" ref="D26:E26" si="1">E18</f>
        <v>0</v>
      </c>
      <c r="E26" s="62">
        <f t="shared" si="1"/>
        <v>0</v>
      </c>
      <c r="F26" s="63">
        <f>(D26-C26)*pop</f>
        <v>-3903373402.8307452</v>
      </c>
      <c r="G26" s="63">
        <f>(E26-C26)*pop</f>
        <v>-3903373402.8307452</v>
      </c>
      <c r="H26" s="64">
        <f>(E26-D26)*pop</f>
        <v>0</v>
      </c>
      <c r="I26" s="42"/>
      <c r="J26" s="42"/>
    </row>
    <row r="27" spans="1:16" x14ac:dyDescent="0.2">
      <c r="A27" s="12"/>
      <c r="B27" s="61">
        <v>0.5</v>
      </c>
      <c r="C27" s="62">
        <f t="dataTable" ref="C27:H46" dt2D="0" dtr="0" r1="C3"/>
        <v>70.543588647443841</v>
      </c>
      <c r="D27" s="62">
        <v>0</v>
      </c>
      <c r="E27" s="62">
        <v>0</v>
      </c>
      <c r="F27" s="63">
        <v>-3898807783.7873654</v>
      </c>
      <c r="G27" s="63">
        <v>-3898807783.7873654</v>
      </c>
      <c r="H27" s="64">
        <v>0</v>
      </c>
      <c r="I27" s="42"/>
      <c r="J27" s="42"/>
    </row>
    <row r="28" spans="1:16" x14ac:dyDescent="0.2">
      <c r="A28" s="12"/>
      <c r="B28" s="61">
        <v>0.99</v>
      </c>
      <c r="C28" s="62">
        <v>70.461737852057567</v>
      </c>
      <c r="D28" s="62">
        <v>0</v>
      </c>
      <c r="E28" s="62">
        <v>0</v>
      </c>
      <c r="F28" s="63">
        <v>-3894284048.5439539</v>
      </c>
      <c r="G28" s="63">
        <v>-3894284048.5439539</v>
      </c>
      <c r="H28" s="64">
        <v>0</v>
      </c>
      <c r="I28" s="42"/>
      <c r="J28" s="42"/>
    </row>
    <row r="29" spans="1:16" x14ac:dyDescent="0.2">
      <c r="A29" s="12"/>
      <c r="B29" s="61">
        <v>2</v>
      </c>
      <c r="C29" s="62">
        <v>70.29039357084504</v>
      </c>
      <c r="D29" s="62">
        <v>0</v>
      </c>
      <c r="E29" s="62">
        <v>0</v>
      </c>
      <c r="F29" s="63">
        <v>-3884814181.329833</v>
      </c>
      <c r="G29" s="63">
        <v>-3884814181.329833</v>
      </c>
      <c r="H29" s="64">
        <v>0</v>
      </c>
      <c r="I29" s="42"/>
      <c r="J29" s="42"/>
    </row>
    <row r="30" spans="1:16" x14ac:dyDescent="0.2">
      <c r="A30" s="12"/>
      <c r="B30" s="61">
        <v>3</v>
      </c>
      <c r="C30" s="62">
        <v>70.117557844555677</v>
      </c>
      <c r="D30" s="62">
        <v>0</v>
      </c>
      <c r="E30" s="62">
        <v>0</v>
      </c>
      <c r="F30" s="63">
        <v>-3875261884.8292789</v>
      </c>
      <c r="G30" s="63">
        <v>-3875261884.8292789</v>
      </c>
      <c r="H30" s="64">
        <v>0</v>
      </c>
      <c r="I30" s="42"/>
      <c r="J30" s="42"/>
    </row>
    <row r="31" spans="1:16" x14ac:dyDescent="0.2">
      <c r="A31" s="12"/>
      <c r="B31" s="61">
        <v>4</v>
      </c>
      <c r="C31" s="62">
        <v>69.941960621741245</v>
      </c>
      <c r="D31" s="62">
        <v>0</v>
      </c>
      <c r="E31" s="62">
        <v>0</v>
      </c>
      <c r="F31" s="63">
        <v>-3865556965.753757</v>
      </c>
      <c r="G31" s="63">
        <v>-3865556965.753757</v>
      </c>
      <c r="H31" s="64">
        <v>0</v>
      </c>
      <c r="I31" s="42"/>
      <c r="J31" s="42"/>
    </row>
    <row r="32" spans="1:16" x14ac:dyDescent="0.2">
      <c r="A32" s="12"/>
      <c r="B32" s="61">
        <v>5</v>
      </c>
      <c r="C32" s="62">
        <v>69.764061120934613</v>
      </c>
      <c r="D32" s="62">
        <v>0</v>
      </c>
      <c r="E32" s="62">
        <v>0</v>
      </c>
      <c r="F32" s="63">
        <v>-3855724804.2239094</v>
      </c>
      <c r="G32" s="63">
        <v>-3855724804.2239094</v>
      </c>
      <c r="H32" s="64">
        <v>0</v>
      </c>
      <c r="I32" s="42"/>
      <c r="J32" s="42"/>
    </row>
    <row r="33" spans="1:10" x14ac:dyDescent="0.2">
      <c r="A33" s="12"/>
      <c r="B33" s="61">
        <v>6</v>
      </c>
      <c r="C33" s="62">
        <v>69.58436219945321</v>
      </c>
      <c r="D33" s="62">
        <v>0</v>
      </c>
      <c r="E33" s="62">
        <v>0</v>
      </c>
      <c r="F33" s="63">
        <v>-3845793192.1916475</v>
      </c>
      <c r="G33" s="63">
        <v>-3845793192.1916475</v>
      </c>
      <c r="H33" s="64">
        <v>0</v>
      </c>
      <c r="I33" s="42"/>
      <c r="J33" s="42"/>
    </row>
    <row r="34" spans="1:10" x14ac:dyDescent="0.2">
      <c r="A34" s="12"/>
      <c r="B34" s="61">
        <v>7</v>
      </c>
      <c r="C34" s="62">
        <v>69.403402210014761</v>
      </c>
      <c r="D34" s="62">
        <v>0</v>
      </c>
      <c r="E34" s="62">
        <v>0</v>
      </c>
      <c r="F34" s="63">
        <v>-3835791883.3710437</v>
      </c>
      <c r="G34" s="63">
        <v>-3835791883.3710437</v>
      </c>
      <c r="H34" s="64">
        <v>0</v>
      </c>
      <c r="I34" s="42"/>
      <c r="J34" s="42"/>
    </row>
    <row r="35" spans="1:10" x14ac:dyDescent="0.2">
      <c r="A35" s="12"/>
      <c r="B35" s="61">
        <v>8</v>
      </c>
      <c r="C35" s="62">
        <v>69.22174524758347</v>
      </c>
      <c r="D35" s="62">
        <v>0</v>
      </c>
      <c r="E35" s="62">
        <v>0</v>
      </c>
      <c r="F35" s="63">
        <v>-3825752054.2003746</v>
      </c>
      <c r="G35" s="63">
        <v>-3825752054.2003746</v>
      </c>
      <c r="H35" s="64">
        <v>0</v>
      </c>
      <c r="I35" s="42"/>
      <c r="J35" s="42"/>
    </row>
    <row r="36" spans="1:10" x14ac:dyDescent="0.2">
      <c r="A36" s="12"/>
      <c r="B36" s="61">
        <v>9</v>
      </c>
      <c r="C36" s="62">
        <v>69.039970208230869</v>
      </c>
      <c r="D36" s="62">
        <v>0</v>
      </c>
      <c r="E36" s="62">
        <v>0</v>
      </c>
      <c r="F36" s="63">
        <v>-3815705699.1465077</v>
      </c>
      <c r="G36" s="63">
        <v>-3815705699.1465077</v>
      </c>
      <c r="H36" s="64">
        <v>0</v>
      </c>
      <c r="I36" s="42"/>
      <c r="J36" s="42"/>
    </row>
    <row r="37" spans="1:10" x14ac:dyDescent="0.2">
      <c r="A37" s="12"/>
      <c r="B37" s="61">
        <v>10</v>
      </c>
      <c r="C37" s="62">
        <v>68.858659181805422</v>
      </c>
      <c r="D37" s="62">
        <v>0</v>
      </c>
      <c r="E37" s="62">
        <v>0</v>
      </c>
      <c r="F37" s="63">
        <v>-3805684989.1901875</v>
      </c>
      <c r="G37" s="63">
        <v>-3805684989.1901875</v>
      </c>
      <c r="H37" s="64">
        <v>0</v>
      </c>
      <c r="I37" s="42"/>
      <c r="J37" s="42"/>
    </row>
    <row r="38" spans="1:10" x14ac:dyDescent="0.2">
      <c r="A38" s="12"/>
      <c r="B38" s="61">
        <v>11</v>
      </c>
      <c r="C38" s="62">
        <v>68.678385755052915</v>
      </c>
      <c r="D38" s="62">
        <v>0</v>
      </c>
      <c r="E38" s="62">
        <v>0</v>
      </c>
      <c r="F38" s="63">
        <v>-3795721625.3621101</v>
      </c>
      <c r="G38" s="63">
        <v>-3795721625.3621101</v>
      </c>
      <c r="H38" s="64">
        <v>0</v>
      </c>
      <c r="I38" s="42"/>
      <c r="J38" s="42"/>
    </row>
    <row r="39" spans="1:10" x14ac:dyDescent="0.2">
      <c r="A39" s="12"/>
      <c r="B39" s="61">
        <v>12</v>
      </c>
      <c r="C39" s="62">
        <v>68.499703804285943</v>
      </c>
      <c r="D39" s="62">
        <v>0</v>
      </c>
      <c r="E39" s="62">
        <v>0</v>
      </c>
      <c r="F39" s="63">
        <v>-3785846219.3354301</v>
      </c>
      <c r="G39" s="63">
        <v>-3785846219.3354301</v>
      </c>
      <c r="H39" s="64">
        <v>0</v>
      </c>
      <c r="I39" s="42"/>
      <c r="J39" s="42"/>
    </row>
    <row r="40" spans="1:10" x14ac:dyDescent="0.2">
      <c r="A40" s="12"/>
      <c r="B40" s="61">
        <v>13</v>
      </c>
      <c r="C40" s="62">
        <v>68.323137306996628</v>
      </c>
      <c r="D40" s="62">
        <v>0</v>
      </c>
      <c r="E40" s="62">
        <v>0</v>
      </c>
      <c r="F40" s="63">
        <v>-3776087730.3332891</v>
      </c>
      <c r="G40" s="63">
        <v>-3776087730.3332891</v>
      </c>
      <c r="H40" s="64">
        <v>0</v>
      </c>
      <c r="I40" s="42"/>
      <c r="J40" s="42"/>
    </row>
    <row r="41" spans="1:10" x14ac:dyDescent="0.2">
      <c r="A41" s="12"/>
      <c r="B41" s="61">
        <v>14</v>
      </c>
      <c r="C41" s="62">
        <v>68.14917160755607</v>
      </c>
      <c r="D41" s="62">
        <v>0</v>
      </c>
      <c r="E41" s="62">
        <v>0</v>
      </c>
      <c r="F41" s="63">
        <v>-3766472982.4009066</v>
      </c>
      <c r="G41" s="63">
        <v>-3766472982.4009066</v>
      </c>
      <c r="H41" s="64">
        <v>0</v>
      </c>
      <c r="I41" s="42"/>
      <c r="J41" s="42"/>
    </row>
    <row r="42" spans="1:10" x14ac:dyDescent="0.2">
      <c r="A42" s="12"/>
      <c r="B42" s="61">
        <v>15</v>
      </c>
      <c r="C42" s="62">
        <v>67.978246446647404</v>
      </c>
      <c r="D42" s="62">
        <v>0</v>
      </c>
      <c r="E42" s="62">
        <v>0</v>
      </c>
      <c r="F42" s="63">
        <v>-3757026279.1558208</v>
      </c>
      <c r="G42" s="63">
        <v>-3757026279.1558208</v>
      </c>
      <c r="H42" s="64">
        <v>0</v>
      </c>
      <c r="I42" s="42"/>
      <c r="J42" s="42"/>
    </row>
    <row r="43" spans="1:10" x14ac:dyDescent="0.2">
      <c r="A43" s="12"/>
      <c r="B43" s="61">
        <v>16</v>
      </c>
      <c r="C43" s="62">
        <v>67.810750923778343</v>
      </c>
      <c r="D43" s="62">
        <v>0</v>
      </c>
      <c r="E43" s="62">
        <v>0</v>
      </c>
      <c r="F43" s="63">
        <v>-3747769125.3756933</v>
      </c>
      <c r="G43" s="63">
        <v>-3747769125.3756933</v>
      </c>
      <c r="H43" s="64">
        <v>0</v>
      </c>
      <c r="I43" s="42"/>
      <c r="J43" s="42"/>
    </row>
    <row r="44" spans="1:10" x14ac:dyDescent="0.2">
      <c r="A44" s="12"/>
      <c r="B44" s="61">
        <v>17</v>
      </c>
      <c r="C44" s="62">
        <v>67.647020423625094</v>
      </c>
      <c r="D44" s="62">
        <v>0</v>
      </c>
      <c r="E44" s="62">
        <v>0</v>
      </c>
      <c r="F44" s="63">
        <v>-3738720057.12328</v>
      </c>
      <c r="G44" s="63">
        <v>-3738720057.12328</v>
      </c>
      <c r="H44" s="64">
        <v>0</v>
      </c>
      <c r="I44" s="42"/>
      <c r="J44" s="42"/>
    </row>
    <row r="45" spans="1:10" x14ac:dyDescent="0.2">
      <c r="A45" s="12"/>
      <c r="B45" s="61">
        <v>18</v>
      </c>
      <c r="C45" s="62">
        <v>67.487335414149157</v>
      </c>
      <c r="D45" s="62">
        <v>0</v>
      </c>
      <c r="E45" s="62">
        <v>0</v>
      </c>
      <c r="F45" s="63">
        <v>-3729894575.3206682</v>
      </c>
      <c r="G45" s="63">
        <v>-3729894575.3206682</v>
      </c>
      <c r="H45" s="64">
        <v>0</v>
      </c>
      <c r="I45" s="42"/>
      <c r="J45" s="42"/>
    </row>
    <row r="46" spans="1:10" x14ac:dyDescent="0.2">
      <c r="A46" s="12"/>
      <c r="B46" s="65">
        <v>20</v>
      </c>
      <c r="C46" s="66">
        <v>67.180953465778856</v>
      </c>
      <c r="D46" s="66">
        <v>0</v>
      </c>
      <c r="E46" s="66">
        <v>0</v>
      </c>
      <c r="F46" s="67">
        <v>-3712961437.2705479</v>
      </c>
      <c r="G46" s="67">
        <v>-3712961437.2705479</v>
      </c>
      <c r="H46" s="68">
        <v>0</v>
      </c>
      <c r="I46" s="42"/>
      <c r="J46" s="42"/>
    </row>
    <row r="47" spans="1:10" x14ac:dyDescent="0.2">
      <c r="A47" s="12"/>
      <c r="B47" s="12"/>
      <c r="C47" s="12"/>
      <c r="D47" s="12"/>
      <c r="E47" s="12"/>
      <c r="F47" s="12"/>
      <c r="G47" s="12"/>
      <c r="H47" s="12"/>
    </row>
    <row r="48" spans="1:10" x14ac:dyDescent="0.2">
      <c r="A48" s="12"/>
      <c r="B48" s="12"/>
      <c r="C48" s="12"/>
      <c r="D48" s="17"/>
      <c r="E48" s="12"/>
      <c r="F48" s="12"/>
      <c r="G48" s="12"/>
      <c r="H48" s="12"/>
    </row>
    <row r="49" spans="1:8" x14ac:dyDescent="0.2">
      <c r="A49" s="12"/>
      <c r="B49" s="12"/>
      <c r="C49" s="12"/>
      <c r="D49" s="12"/>
      <c r="E49" s="12"/>
      <c r="F49" s="12"/>
      <c r="G49" s="12"/>
      <c r="H49" s="12"/>
    </row>
  </sheetData>
  <mergeCells count="3">
    <mergeCell ref="F24:H24"/>
    <mergeCell ref="J5:L5"/>
    <mergeCell ref="C24:E2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6"/>
  <dimension ref="L1:O5"/>
  <sheetViews>
    <sheetView workbookViewId="0"/>
  </sheetViews>
  <sheetFormatPr defaultColWidth="10.625" defaultRowHeight="14.25" x14ac:dyDescent="0.2"/>
  <sheetData>
    <row r="1" spans="12:15" ht="15" thickBot="1" x14ac:dyDescent="0.25"/>
    <row r="2" spans="12:15" ht="14.1" customHeight="1" x14ac:dyDescent="0.2">
      <c r="L2" s="86" t="s">
        <v>39</v>
      </c>
      <c r="M2" s="87"/>
      <c r="N2" s="88"/>
    </row>
    <row r="3" spans="12:15" x14ac:dyDescent="0.2">
      <c r="L3" s="89"/>
      <c r="M3" s="90"/>
      <c r="N3" s="91"/>
    </row>
    <row r="4" spans="12:15" ht="15" thickBot="1" x14ac:dyDescent="0.25">
      <c r="L4" s="92"/>
      <c r="M4" s="93"/>
      <c r="N4" s="94"/>
    </row>
    <row r="5" spans="12:15" x14ac:dyDescent="0.2">
      <c r="M5" s="34"/>
      <c r="N5" s="34"/>
      <c r="O5" s="34"/>
    </row>
  </sheetData>
  <mergeCells count="1">
    <mergeCell ref="L2:N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Title sheet</vt:lpstr>
      <vt:lpstr>Instructions</vt:lpstr>
      <vt:lpstr>Health distributions </vt:lpstr>
      <vt:lpstr>Atkinson (SWF)</vt:lpstr>
      <vt:lpstr>Equity Impact Plane </vt:lpstr>
      <vt:lpstr>Sensitivity</vt:lpstr>
      <vt:lpstr>epsilon</vt:lpstr>
      <vt:lpstr>'Health distributions '!N</vt:lpstr>
      <vt:lpstr>pop</vt:lpstr>
    </vt:vector>
  </TitlesOfParts>
  <Company>University of York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Love-Koh</dc:creator>
  <cp:lastModifiedBy>Richard</cp:lastModifiedBy>
  <dcterms:created xsi:type="dcterms:W3CDTF">2018-02-01T16:52:44Z</dcterms:created>
  <dcterms:modified xsi:type="dcterms:W3CDTF">2023-01-31T10:44:11Z</dcterms:modified>
</cp:coreProperties>
</file>